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ss\Documents\"/>
    </mc:Choice>
  </mc:AlternateContent>
  <bookViews>
    <workbookView xWindow="0" yWindow="0" windowWidth="15345" windowHeight="4545" activeTab="1"/>
  </bookViews>
  <sheets>
    <sheet name="Ежеквартальная капитализация" sheetId="1" r:id="rId1"/>
    <sheet name="Ежемесячная капитализация на 3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B13" i="1" l="1"/>
  <c r="B11" i="1"/>
  <c r="B10" i="1"/>
  <c r="H5" i="4"/>
  <c r="H9" i="4"/>
  <c r="H13" i="4"/>
  <c r="H17" i="4"/>
  <c r="H21" i="4"/>
  <c r="H25" i="4"/>
  <c r="H29" i="4"/>
  <c r="H33" i="4"/>
  <c r="H37" i="4"/>
  <c r="H2" i="4"/>
  <c r="H3" i="1"/>
  <c r="H4" i="1"/>
  <c r="H5" i="1"/>
  <c r="H2" i="1"/>
  <c r="E38" i="4"/>
  <c r="A11" i="4" s="1"/>
  <c r="A12" i="4" s="1"/>
  <c r="E7" i="4"/>
  <c r="H7" i="4" s="1"/>
  <c r="E8" i="4"/>
  <c r="G7" i="4" s="1"/>
  <c r="E9" i="4"/>
  <c r="E10" i="4"/>
  <c r="G9" i="4" s="1"/>
  <c r="E11" i="4"/>
  <c r="E12" i="4"/>
  <c r="G11" i="4" s="1"/>
  <c r="E13" i="4"/>
  <c r="E14" i="4"/>
  <c r="G13" i="4" s="1"/>
  <c r="E15" i="4"/>
  <c r="E16" i="4"/>
  <c r="G15" i="4" s="1"/>
  <c r="E17" i="4"/>
  <c r="E18" i="4"/>
  <c r="H18" i="4" s="1"/>
  <c r="E19" i="4"/>
  <c r="E20" i="4"/>
  <c r="G19" i="4" s="1"/>
  <c r="E21" i="4"/>
  <c r="E22" i="4"/>
  <c r="H22" i="4" s="1"/>
  <c r="E23" i="4"/>
  <c r="E24" i="4"/>
  <c r="G23" i="4" s="1"/>
  <c r="E25" i="4"/>
  <c r="E26" i="4"/>
  <c r="H26" i="4" s="1"/>
  <c r="E27" i="4"/>
  <c r="E28" i="4"/>
  <c r="G27" i="4" s="1"/>
  <c r="E29" i="4"/>
  <c r="E30" i="4"/>
  <c r="H30" i="4" s="1"/>
  <c r="E31" i="4"/>
  <c r="E32" i="4"/>
  <c r="G31" i="4" s="1"/>
  <c r="E33" i="4"/>
  <c r="E34" i="4"/>
  <c r="H34" i="4" s="1"/>
  <c r="E35" i="4"/>
  <c r="E36" i="4"/>
  <c r="G35" i="4" s="1"/>
  <c r="E37" i="4"/>
  <c r="G37" i="4" s="1"/>
  <c r="E4" i="4"/>
  <c r="G3" i="4" s="1"/>
  <c r="E5" i="4"/>
  <c r="E6" i="4"/>
  <c r="G5" i="4" s="1"/>
  <c r="E3" i="4"/>
  <c r="H3" i="4" s="1"/>
  <c r="E4" i="1"/>
  <c r="E5" i="1"/>
  <c r="E6" i="1"/>
  <c r="E3" i="1"/>
  <c r="G2" i="1"/>
  <c r="B3" i="4"/>
  <c r="F2" i="4"/>
  <c r="F2" i="1"/>
  <c r="B3" i="1"/>
  <c r="E2" i="1"/>
  <c r="G32" i="4" l="1"/>
  <c r="G28" i="4"/>
  <c r="G24" i="4"/>
  <c r="G20" i="4"/>
  <c r="G16" i="4"/>
  <c r="G12" i="4"/>
  <c r="G8" i="4"/>
  <c r="H14" i="4"/>
  <c r="H10" i="4"/>
  <c r="H6" i="4"/>
  <c r="G4" i="4"/>
  <c r="G34" i="4"/>
  <c r="G30" i="4"/>
  <c r="G26" i="4"/>
  <c r="G22" i="4"/>
  <c r="G18" i="4"/>
  <c r="G14" i="4"/>
  <c r="G10" i="4"/>
  <c r="H36" i="4"/>
  <c r="H32" i="4"/>
  <c r="H28" i="4"/>
  <c r="H24" i="4"/>
  <c r="H20" i="4"/>
  <c r="H16" i="4"/>
  <c r="H12" i="4"/>
  <c r="H8" i="4"/>
  <c r="H4" i="4"/>
  <c r="G33" i="4"/>
  <c r="G29" i="4"/>
  <c r="G25" i="4"/>
  <c r="G21" i="4"/>
  <c r="G17" i="4"/>
  <c r="H35" i="4"/>
  <c r="H31" i="4"/>
  <c r="H27" i="4"/>
  <c r="H23" i="4"/>
  <c r="H19" i="4"/>
  <c r="H15" i="4"/>
  <c r="H11" i="4"/>
  <c r="G6" i="4"/>
  <c r="G36" i="4"/>
  <c r="F3" i="1"/>
  <c r="A11" i="1"/>
  <c r="G3" i="1"/>
  <c r="G4" i="1"/>
  <c r="G2" i="4"/>
  <c r="F3" i="4" s="1"/>
  <c r="G5" i="1" l="1"/>
  <c r="A12" i="1"/>
  <c r="F4" i="1"/>
  <c r="F5" i="1" s="1"/>
  <c r="F6" i="1" s="1"/>
  <c r="F4" i="4"/>
  <c r="B12" i="1" l="1"/>
  <c r="F5" i="4"/>
  <c r="F6" i="4" l="1"/>
  <c r="F7" i="4" l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B10" i="4" l="1"/>
  <c r="B11" i="4" s="1"/>
  <c r="B12" i="4" s="1"/>
  <c r="B13" i="4" s="1"/>
</calcChain>
</file>

<file path=xl/sharedStrings.xml><?xml version="1.0" encoding="utf-8"?>
<sst xmlns="http://schemas.openxmlformats.org/spreadsheetml/2006/main" count="22" uniqueCount="11">
  <si>
    <t>Сумма вклада, руб.</t>
  </si>
  <si>
    <t>Дата открытия счета</t>
  </si>
  <si>
    <t>Процентная ставка по договору</t>
  </si>
  <si>
    <t>С</t>
  </si>
  <si>
    <t>Т</t>
  </si>
  <si>
    <t>К</t>
  </si>
  <si>
    <t>Расчет процентов по вкладу</t>
  </si>
  <si>
    <t>Пс*(С1*Т1+…+Cn*Тn)/(100*К)</t>
  </si>
  <si>
    <t>Эффективная процентная ставка (Пс)</t>
  </si>
  <si>
    <t>Сумма произведений C*T</t>
  </si>
  <si>
    <t>Расхождение: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</si>
</sst>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12"/>
      <color rgb="FF666666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0" fontId="0" fillId="0" borderId="0" xfId="0" applyNumberFormat="1"/>
    <xf numFmtId="0" fontId="1" fillId="0" borderId="0" xfId="0" applyFont="1"/>
    <xf numFmtId="44" fontId="0" fillId="0" borderId="0" xfId="0" applyNumberFormat="1"/>
    <xf numFmtId="4" fontId="0" fillId="0" borderId="0" xfId="0" applyNumberFormat="1"/>
    <xf numFmtId="4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2" sqref="E2"/>
    </sheetView>
  </sheetViews>
  <sheetFormatPr defaultRowHeight="15" x14ac:dyDescent="0.25"/>
  <cols>
    <col min="1" max="1" width="34.42578125" customWidth="1"/>
    <col min="2" max="2" width="10.140625" bestFit="1" customWidth="1"/>
    <col min="5" max="5" width="10.140625" bestFit="1" customWidth="1"/>
  </cols>
  <sheetData>
    <row r="1" spans="1:8" x14ac:dyDescent="0.25">
      <c r="A1" t="s">
        <v>0</v>
      </c>
      <c r="B1" s="4">
        <v>10</v>
      </c>
      <c r="F1" s="2" t="s">
        <v>3</v>
      </c>
      <c r="G1" t="s">
        <v>4</v>
      </c>
      <c r="H1" t="s">
        <v>5</v>
      </c>
    </row>
    <row r="2" spans="1:8" x14ac:dyDescent="0.25">
      <c r="A2" t="s">
        <v>1</v>
      </c>
      <c r="B2" s="1">
        <v>43445</v>
      </c>
      <c r="D2">
        <v>1</v>
      </c>
      <c r="E2" s="1">
        <f>B2</f>
        <v>43445</v>
      </c>
      <c r="F2" s="4">
        <f>B1</f>
        <v>10</v>
      </c>
      <c r="G2">
        <f>E3-E2</f>
        <v>90</v>
      </c>
      <c r="H2">
        <f>DATE(YEAR(E2+1)+1,1,1)-DATE(YEAR(E2+1),1,1)</f>
        <v>365</v>
      </c>
    </row>
    <row r="3" spans="1:8" x14ac:dyDescent="0.25">
      <c r="A3" t="s">
        <v>8</v>
      </c>
      <c r="B3" s="2">
        <f>ROUND(((1+B4/4)^4-1)*100%,4)</f>
        <v>3.5499999999999997E-2</v>
      </c>
      <c r="D3">
        <v>2</v>
      </c>
      <c r="E3" s="1">
        <f>EDATE($E$2,3*D2)</f>
        <v>43535</v>
      </c>
      <c r="F3" s="4">
        <f>F2+ROUND($B$4*(F2*G2)/(100%*H2),2)</f>
        <v>10.09</v>
      </c>
      <c r="G3">
        <f>E4-E3</f>
        <v>92</v>
      </c>
      <c r="H3">
        <f t="shared" ref="H3:H5" si="0">DATE(YEAR(E3+1)+1,1,1)-DATE(YEAR(E3+1),1,1)</f>
        <v>365</v>
      </c>
    </row>
    <row r="4" spans="1:8" x14ac:dyDescent="0.25">
      <c r="A4" t="s">
        <v>2</v>
      </c>
      <c r="B4" s="2">
        <v>3.5000000000000003E-2</v>
      </c>
      <c r="D4">
        <v>3</v>
      </c>
      <c r="E4" s="1">
        <f t="shared" ref="E4:E6" si="1">EDATE($E$2,3*D3)</f>
        <v>43627</v>
      </c>
      <c r="F4" s="4">
        <f t="shared" ref="F4:F5" si="2">F3+ROUND($B$4*(F3*G3)/(100%*H3),2)</f>
        <v>10.18</v>
      </c>
      <c r="G4">
        <f t="shared" ref="G4" si="3">E5-E4</f>
        <v>92</v>
      </c>
      <c r="H4">
        <f t="shared" si="0"/>
        <v>365</v>
      </c>
    </row>
    <row r="5" spans="1:8" x14ac:dyDescent="0.25">
      <c r="D5">
        <v>4</v>
      </c>
      <c r="E5" s="1">
        <f t="shared" si="1"/>
        <v>43719</v>
      </c>
      <c r="F5" s="4">
        <f t="shared" si="2"/>
        <v>10.27</v>
      </c>
      <c r="G5">
        <f>A11-E5</f>
        <v>91</v>
      </c>
      <c r="H5">
        <f t="shared" si="0"/>
        <v>365</v>
      </c>
    </row>
    <row r="6" spans="1:8" x14ac:dyDescent="0.25">
      <c r="E6" s="1">
        <f t="shared" si="1"/>
        <v>43810</v>
      </c>
      <c r="F6" s="4">
        <f t="shared" ref="F6" si="4">F5+ROUND($B$4*(F5*G5)/(100%*H5),2)</f>
        <v>10.36</v>
      </c>
    </row>
    <row r="8" spans="1:8" x14ac:dyDescent="0.25">
      <c r="A8" t="s">
        <v>6</v>
      </c>
    </row>
    <row r="9" spans="1:8" ht="15.75" x14ac:dyDescent="0.25">
      <c r="A9" s="3" t="s">
        <v>7</v>
      </c>
    </row>
    <row r="10" spans="1:8" x14ac:dyDescent="0.25">
      <c r="A10" t="s">
        <v>9</v>
      </c>
      <c r="B10" s="5">
        <f>SUMPRODUCT(F2:F5,G2:G5)</f>
        <v>3699.41</v>
      </c>
    </row>
    <row r="11" spans="1:8" x14ac:dyDescent="0.25">
      <c r="A11" s="1">
        <f>EDATE(E5,3)</f>
        <v>43810</v>
      </c>
      <c r="B11" s="4">
        <f>ROUND(B3*B10/365,2)</f>
        <v>0.36</v>
      </c>
    </row>
    <row r="12" spans="1:8" x14ac:dyDescent="0.25">
      <c r="A12" t="str">
        <f>"Итого С5 на "&amp;DAY(A11)&amp;"."&amp;MONTH(A11)&amp;"."&amp;YEAR(A11)</f>
        <v>Итого С5 на 11.12.2019</v>
      </c>
      <c r="B12" s="4">
        <f>B1+B11</f>
        <v>10.36</v>
      </c>
    </row>
    <row r="13" spans="1:8" x14ac:dyDescent="0.25">
      <c r="A13" t="s">
        <v>10</v>
      </c>
      <c r="B13" s="4">
        <f>B12-F6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E2" sqref="E2"/>
    </sheetView>
  </sheetViews>
  <sheetFormatPr defaultRowHeight="15" x14ac:dyDescent="0.25"/>
  <cols>
    <col min="1" max="1" width="34.42578125" customWidth="1"/>
    <col min="2" max="2" width="15" bestFit="1" customWidth="1"/>
    <col min="5" max="5" width="10.140625" bestFit="1" customWidth="1"/>
    <col min="6" max="6" width="14.5703125" bestFit="1" customWidth="1"/>
  </cols>
  <sheetData>
    <row r="1" spans="1:8" x14ac:dyDescent="0.25">
      <c r="A1" t="s">
        <v>0</v>
      </c>
      <c r="B1" s="4">
        <v>2000000</v>
      </c>
      <c r="F1" s="2" t="s">
        <v>3</v>
      </c>
      <c r="G1" t="s">
        <v>4</v>
      </c>
      <c r="H1" t="s">
        <v>5</v>
      </c>
    </row>
    <row r="2" spans="1:8" x14ac:dyDescent="0.25">
      <c r="A2" t="s">
        <v>1</v>
      </c>
      <c r="B2" s="1">
        <v>42735</v>
      </c>
      <c r="D2">
        <v>1</v>
      </c>
      <c r="E2" s="1">
        <f>B2</f>
        <v>42735</v>
      </c>
      <c r="F2" s="4">
        <f>B1</f>
        <v>2000000</v>
      </c>
      <c r="G2">
        <f>E3-E2</f>
        <v>31</v>
      </c>
      <c r="H2">
        <f>DATE(YEAR(E2+1)+1,1,1)-DATE(YEAR(E2+1),1,1)</f>
        <v>365</v>
      </c>
    </row>
    <row r="3" spans="1:8" x14ac:dyDescent="0.25">
      <c r="A3" t="s">
        <v>8</v>
      </c>
      <c r="B3" s="2">
        <f>ROUND(((1+B4/12)^36-1)*12/36,4)</f>
        <v>9.01E-2</v>
      </c>
      <c r="D3">
        <v>2</v>
      </c>
      <c r="E3" s="1">
        <f>EDATE($E$2,D2)</f>
        <v>42766</v>
      </c>
      <c r="F3" s="4">
        <f>F2+ROUND($B$4*(F2*G2)/(100%*H2),2)</f>
        <v>2013589.04</v>
      </c>
      <c r="G3">
        <f t="shared" ref="G3:G6" si="0">E4-E3</f>
        <v>28</v>
      </c>
      <c r="H3">
        <f t="shared" ref="H3:H37" si="1">DATE(YEAR(E3+1)+1,1,1)-DATE(YEAR(E3+1),1,1)</f>
        <v>365</v>
      </c>
    </row>
    <row r="4" spans="1:8" x14ac:dyDescent="0.25">
      <c r="A4" t="s">
        <v>2</v>
      </c>
      <c r="B4" s="2">
        <v>0.08</v>
      </c>
      <c r="D4">
        <v>3</v>
      </c>
      <c r="E4" s="1">
        <f t="shared" ref="E4:E38" si="2">EDATE($E$2,D3)</f>
        <v>42794</v>
      </c>
      <c r="F4" s="4">
        <f t="shared" ref="F4:F38" si="3">F3+ROUND($B$4*(F3*G3)/(100%*H3),2)</f>
        <v>2025946.4100000001</v>
      </c>
      <c r="G4">
        <f t="shared" si="0"/>
        <v>31</v>
      </c>
      <c r="H4">
        <f t="shared" si="1"/>
        <v>365</v>
      </c>
    </row>
    <row r="5" spans="1:8" x14ac:dyDescent="0.25">
      <c r="D5">
        <v>4</v>
      </c>
      <c r="E5" s="1">
        <f t="shared" si="2"/>
        <v>42825</v>
      </c>
      <c r="F5" s="4">
        <f t="shared" si="3"/>
        <v>2039711.7400000002</v>
      </c>
      <c r="G5">
        <f t="shared" si="0"/>
        <v>30</v>
      </c>
      <c r="H5">
        <f t="shared" si="1"/>
        <v>365</v>
      </c>
    </row>
    <row r="6" spans="1:8" x14ac:dyDescent="0.25">
      <c r="D6">
        <v>5</v>
      </c>
      <c r="E6" s="1">
        <f t="shared" si="2"/>
        <v>42855</v>
      </c>
      <c r="F6" s="4">
        <f t="shared" si="3"/>
        <v>2053123.5400000003</v>
      </c>
      <c r="G6">
        <f t="shared" si="0"/>
        <v>31</v>
      </c>
      <c r="H6">
        <f t="shared" si="1"/>
        <v>365</v>
      </c>
    </row>
    <row r="7" spans="1:8" x14ac:dyDescent="0.25">
      <c r="D7">
        <v>6</v>
      </c>
      <c r="E7" s="1">
        <f t="shared" si="2"/>
        <v>42886</v>
      </c>
      <c r="F7" s="4">
        <f t="shared" si="3"/>
        <v>2067073.5300000003</v>
      </c>
      <c r="G7">
        <f t="shared" ref="G7:G37" si="4">E8-E7</f>
        <v>30</v>
      </c>
      <c r="H7">
        <f t="shared" si="1"/>
        <v>365</v>
      </c>
    </row>
    <row r="8" spans="1:8" x14ac:dyDescent="0.25">
      <c r="A8" t="s">
        <v>6</v>
      </c>
      <c r="D8">
        <v>7</v>
      </c>
      <c r="E8" s="1">
        <f t="shared" si="2"/>
        <v>42916</v>
      </c>
      <c r="F8" s="4">
        <f t="shared" si="3"/>
        <v>2080665.2500000002</v>
      </c>
      <c r="G8">
        <f t="shared" si="4"/>
        <v>31</v>
      </c>
      <c r="H8">
        <f t="shared" si="1"/>
        <v>365</v>
      </c>
    </row>
    <row r="9" spans="1:8" ht="15.75" x14ac:dyDescent="0.25">
      <c r="A9" s="3" t="s">
        <v>7</v>
      </c>
      <c r="D9">
        <v>8</v>
      </c>
      <c r="E9" s="1">
        <f t="shared" si="2"/>
        <v>42947</v>
      </c>
      <c r="F9" s="4">
        <f t="shared" si="3"/>
        <v>2094802.3700000003</v>
      </c>
      <c r="G9">
        <f t="shared" si="4"/>
        <v>31</v>
      </c>
      <c r="H9">
        <f t="shared" si="1"/>
        <v>365</v>
      </c>
    </row>
    <row r="10" spans="1:8" x14ac:dyDescent="0.25">
      <c r="A10" t="s">
        <v>9</v>
      </c>
      <c r="B10" s="5">
        <f>SUMPRODUCT(F2:F37,G2:G37)</f>
        <v>2465905734.5500002</v>
      </c>
      <c r="D10">
        <v>9</v>
      </c>
      <c r="E10" s="1">
        <f t="shared" si="2"/>
        <v>42978</v>
      </c>
      <c r="F10" s="4">
        <f t="shared" si="3"/>
        <v>2109035.5500000003</v>
      </c>
      <c r="G10">
        <f t="shared" si="4"/>
        <v>30</v>
      </c>
      <c r="H10">
        <f t="shared" si="1"/>
        <v>365</v>
      </c>
    </row>
    <row r="11" spans="1:8" x14ac:dyDescent="0.25">
      <c r="A11" s="1">
        <f>E38</f>
        <v>43830</v>
      </c>
      <c r="B11" s="4">
        <f>ROUND(B3*B10/365,2)</f>
        <v>608707.14</v>
      </c>
      <c r="D11">
        <v>10</v>
      </c>
      <c r="E11" s="1">
        <f t="shared" si="2"/>
        <v>43008</v>
      </c>
      <c r="F11" s="4">
        <f t="shared" si="3"/>
        <v>2122903.1800000002</v>
      </c>
      <c r="G11">
        <f t="shared" si="4"/>
        <v>31</v>
      </c>
      <c r="H11">
        <f t="shared" si="1"/>
        <v>365</v>
      </c>
    </row>
    <row r="12" spans="1:8" ht="15.75" thickBot="1" x14ac:dyDescent="0.3">
      <c r="A12" t="str">
        <f>"Итого С37 на "&amp;DAY(A11)&amp;"."&amp;MONTH(A11)&amp;"."&amp;YEAR(A11)</f>
        <v>Итого С37 на 31.12.2019</v>
      </c>
      <c r="B12" s="4">
        <f>B1+B11</f>
        <v>2608707.14</v>
      </c>
      <c r="D12">
        <v>11</v>
      </c>
      <c r="E12" s="1">
        <f t="shared" si="2"/>
        <v>43039</v>
      </c>
      <c r="F12" s="4">
        <f t="shared" si="3"/>
        <v>2137327.29</v>
      </c>
      <c r="G12">
        <f t="shared" si="4"/>
        <v>30</v>
      </c>
      <c r="H12">
        <f t="shared" si="1"/>
        <v>365</v>
      </c>
    </row>
    <row r="13" spans="1:8" ht="15.75" thickBot="1" x14ac:dyDescent="0.3">
      <c r="A13" t="s">
        <v>10</v>
      </c>
      <c r="B13" s="6">
        <f>B12-F38</f>
        <v>68234.660000000615</v>
      </c>
      <c r="D13">
        <v>12</v>
      </c>
      <c r="E13" s="1">
        <f t="shared" si="2"/>
        <v>43069</v>
      </c>
      <c r="F13" s="4">
        <f t="shared" si="3"/>
        <v>2151380.9500000002</v>
      </c>
      <c r="G13">
        <f t="shared" si="4"/>
        <v>31</v>
      </c>
      <c r="H13">
        <f t="shared" si="1"/>
        <v>365</v>
      </c>
    </row>
    <row r="14" spans="1:8" x14ac:dyDescent="0.25">
      <c r="D14">
        <v>13</v>
      </c>
      <c r="E14" s="1">
        <f t="shared" si="2"/>
        <v>43100</v>
      </c>
      <c r="F14" s="4">
        <f t="shared" si="3"/>
        <v>2165998.5500000003</v>
      </c>
      <c r="G14">
        <f t="shared" si="4"/>
        <v>31</v>
      </c>
      <c r="H14">
        <f t="shared" si="1"/>
        <v>365</v>
      </c>
    </row>
    <row r="15" spans="1:8" x14ac:dyDescent="0.25">
      <c r="D15">
        <v>14</v>
      </c>
      <c r="E15" s="1">
        <f t="shared" si="2"/>
        <v>43131</v>
      </c>
      <c r="F15" s="4">
        <f t="shared" si="3"/>
        <v>2180715.4700000002</v>
      </c>
      <c r="G15">
        <f t="shared" si="4"/>
        <v>28</v>
      </c>
      <c r="H15">
        <f t="shared" si="1"/>
        <v>365</v>
      </c>
    </row>
    <row r="16" spans="1:8" x14ac:dyDescent="0.25">
      <c r="D16">
        <v>15</v>
      </c>
      <c r="E16" s="1">
        <f t="shared" si="2"/>
        <v>43159</v>
      </c>
      <c r="F16" s="4">
        <f t="shared" si="3"/>
        <v>2194098.4900000002</v>
      </c>
      <c r="G16">
        <f t="shared" si="4"/>
        <v>31</v>
      </c>
      <c r="H16">
        <f t="shared" si="1"/>
        <v>365</v>
      </c>
    </row>
    <row r="17" spans="4:8" x14ac:dyDescent="0.25">
      <c r="D17">
        <v>16</v>
      </c>
      <c r="E17" s="1">
        <f t="shared" si="2"/>
        <v>43190</v>
      </c>
      <c r="F17" s="4">
        <f t="shared" si="3"/>
        <v>2209006.3400000003</v>
      </c>
      <c r="G17">
        <f t="shared" si="4"/>
        <v>30</v>
      </c>
      <c r="H17">
        <f t="shared" si="1"/>
        <v>365</v>
      </c>
    </row>
    <row r="18" spans="4:8" x14ac:dyDescent="0.25">
      <c r="D18">
        <v>17</v>
      </c>
      <c r="E18" s="1">
        <f t="shared" si="2"/>
        <v>43220</v>
      </c>
      <c r="F18" s="4">
        <f t="shared" si="3"/>
        <v>2223531.3100000005</v>
      </c>
      <c r="G18">
        <f t="shared" si="4"/>
        <v>31</v>
      </c>
      <c r="H18">
        <f t="shared" si="1"/>
        <v>365</v>
      </c>
    </row>
    <row r="19" spans="4:8" x14ac:dyDescent="0.25">
      <c r="D19">
        <v>18</v>
      </c>
      <c r="E19" s="1">
        <f t="shared" si="2"/>
        <v>43251</v>
      </c>
      <c r="F19" s="4">
        <f t="shared" si="3"/>
        <v>2238639.1400000006</v>
      </c>
      <c r="G19">
        <f t="shared" si="4"/>
        <v>30</v>
      </c>
      <c r="H19">
        <f t="shared" si="1"/>
        <v>365</v>
      </c>
    </row>
    <row r="20" spans="4:8" x14ac:dyDescent="0.25">
      <c r="D20">
        <v>19</v>
      </c>
      <c r="E20" s="1">
        <f t="shared" si="2"/>
        <v>43281</v>
      </c>
      <c r="F20" s="4">
        <f t="shared" si="3"/>
        <v>2253358.9600000004</v>
      </c>
      <c r="G20">
        <f t="shared" si="4"/>
        <v>31</v>
      </c>
      <c r="H20">
        <f t="shared" si="1"/>
        <v>365</v>
      </c>
    </row>
    <row r="21" spans="4:8" x14ac:dyDescent="0.25">
      <c r="D21">
        <v>20</v>
      </c>
      <c r="E21" s="1">
        <f t="shared" si="2"/>
        <v>43312</v>
      </c>
      <c r="F21" s="4">
        <f t="shared" si="3"/>
        <v>2268669.4500000007</v>
      </c>
      <c r="G21">
        <f t="shared" si="4"/>
        <v>31</v>
      </c>
      <c r="H21">
        <f t="shared" si="1"/>
        <v>365</v>
      </c>
    </row>
    <row r="22" spans="4:8" x14ac:dyDescent="0.25">
      <c r="D22">
        <v>21</v>
      </c>
      <c r="E22" s="1">
        <f t="shared" si="2"/>
        <v>43343</v>
      </c>
      <c r="F22" s="4">
        <f t="shared" si="3"/>
        <v>2284083.9700000007</v>
      </c>
      <c r="G22">
        <f t="shared" si="4"/>
        <v>30</v>
      </c>
      <c r="H22">
        <f t="shared" si="1"/>
        <v>365</v>
      </c>
    </row>
    <row r="23" spans="4:8" x14ac:dyDescent="0.25">
      <c r="D23">
        <v>22</v>
      </c>
      <c r="E23" s="1">
        <f t="shared" si="2"/>
        <v>43373</v>
      </c>
      <c r="F23" s="4">
        <f t="shared" si="3"/>
        <v>2299102.6000000006</v>
      </c>
      <c r="G23">
        <f t="shared" si="4"/>
        <v>31</v>
      </c>
      <c r="H23">
        <f t="shared" si="1"/>
        <v>365</v>
      </c>
    </row>
    <row r="24" spans="4:8" x14ac:dyDescent="0.25">
      <c r="D24">
        <v>23</v>
      </c>
      <c r="E24" s="1">
        <f t="shared" si="2"/>
        <v>43404</v>
      </c>
      <c r="F24" s="4">
        <f t="shared" si="3"/>
        <v>2314723.9000000004</v>
      </c>
      <c r="G24">
        <f t="shared" si="4"/>
        <v>30</v>
      </c>
      <c r="H24">
        <f t="shared" si="1"/>
        <v>365</v>
      </c>
    </row>
    <row r="25" spans="4:8" x14ac:dyDescent="0.25">
      <c r="D25">
        <v>24</v>
      </c>
      <c r="E25" s="1">
        <f t="shared" si="2"/>
        <v>43434</v>
      </c>
      <c r="F25" s="4">
        <f t="shared" si="3"/>
        <v>2329944.0000000005</v>
      </c>
      <c r="G25">
        <f t="shared" si="4"/>
        <v>31</v>
      </c>
      <c r="H25">
        <f t="shared" si="1"/>
        <v>365</v>
      </c>
    </row>
    <row r="26" spans="4:8" x14ac:dyDescent="0.25">
      <c r="D26">
        <v>25</v>
      </c>
      <c r="E26" s="1">
        <f t="shared" si="2"/>
        <v>43465</v>
      </c>
      <c r="F26" s="4">
        <f t="shared" si="3"/>
        <v>2345774.8500000006</v>
      </c>
      <c r="G26">
        <f t="shared" si="4"/>
        <v>31</v>
      </c>
      <c r="H26">
        <f t="shared" si="1"/>
        <v>365</v>
      </c>
    </row>
    <row r="27" spans="4:8" x14ac:dyDescent="0.25">
      <c r="D27">
        <v>26</v>
      </c>
      <c r="E27" s="1">
        <f t="shared" si="2"/>
        <v>43496</v>
      </c>
      <c r="F27" s="4">
        <f t="shared" si="3"/>
        <v>2361713.2700000005</v>
      </c>
      <c r="G27">
        <f t="shared" si="4"/>
        <v>28</v>
      </c>
      <c r="H27">
        <f t="shared" si="1"/>
        <v>365</v>
      </c>
    </row>
    <row r="28" spans="4:8" x14ac:dyDescent="0.25">
      <c r="D28">
        <v>27</v>
      </c>
      <c r="E28" s="1">
        <f t="shared" si="2"/>
        <v>43524</v>
      </c>
      <c r="F28" s="4">
        <f t="shared" si="3"/>
        <v>2376207.0700000003</v>
      </c>
      <c r="G28">
        <f t="shared" si="4"/>
        <v>31</v>
      </c>
      <c r="H28">
        <f t="shared" si="1"/>
        <v>365</v>
      </c>
    </row>
    <row r="29" spans="4:8" x14ac:dyDescent="0.25">
      <c r="D29">
        <v>28</v>
      </c>
      <c r="E29" s="1">
        <f t="shared" si="2"/>
        <v>43555</v>
      </c>
      <c r="F29" s="4">
        <f t="shared" si="3"/>
        <v>2392352.2600000002</v>
      </c>
      <c r="G29">
        <f t="shared" si="4"/>
        <v>30</v>
      </c>
      <c r="H29">
        <f t="shared" si="1"/>
        <v>365</v>
      </c>
    </row>
    <row r="30" spans="4:8" x14ac:dyDescent="0.25">
      <c r="D30">
        <v>29</v>
      </c>
      <c r="E30" s="1">
        <f t="shared" si="2"/>
        <v>43585</v>
      </c>
      <c r="F30" s="4">
        <f t="shared" si="3"/>
        <v>2408082.8000000003</v>
      </c>
      <c r="G30">
        <f t="shared" si="4"/>
        <v>31</v>
      </c>
      <c r="H30">
        <f t="shared" si="1"/>
        <v>365</v>
      </c>
    </row>
    <row r="31" spans="4:8" x14ac:dyDescent="0.25">
      <c r="D31">
        <v>30</v>
      </c>
      <c r="E31" s="1">
        <f t="shared" si="2"/>
        <v>43616</v>
      </c>
      <c r="F31" s="4">
        <f t="shared" si="3"/>
        <v>2424444.5700000003</v>
      </c>
      <c r="G31">
        <f t="shared" si="4"/>
        <v>30</v>
      </c>
      <c r="H31">
        <f t="shared" si="1"/>
        <v>365</v>
      </c>
    </row>
    <row r="32" spans="4:8" x14ac:dyDescent="0.25">
      <c r="D32">
        <v>31</v>
      </c>
      <c r="E32" s="1">
        <f t="shared" si="2"/>
        <v>43646</v>
      </c>
      <c r="F32" s="4">
        <f t="shared" si="3"/>
        <v>2440386.12</v>
      </c>
      <c r="G32">
        <f t="shared" si="4"/>
        <v>31</v>
      </c>
      <c r="H32">
        <f t="shared" si="1"/>
        <v>365</v>
      </c>
    </row>
    <row r="33" spans="4:8" x14ac:dyDescent="0.25">
      <c r="D33">
        <v>32</v>
      </c>
      <c r="E33" s="1">
        <f t="shared" si="2"/>
        <v>43677</v>
      </c>
      <c r="F33" s="4">
        <f t="shared" si="3"/>
        <v>2456967.37</v>
      </c>
      <c r="G33">
        <f t="shared" si="4"/>
        <v>31</v>
      </c>
      <c r="H33">
        <f t="shared" si="1"/>
        <v>365</v>
      </c>
    </row>
    <row r="34" spans="4:8" x14ac:dyDescent="0.25">
      <c r="D34">
        <v>33</v>
      </c>
      <c r="E34" s="1">
        <f t="shared" si="2"/>
        <v>43708</v>
      </c>
      <c r="F34" s="4">
        <f t="shared" si="3"/>
        <v>2473661.29</v>
      </c>
      <c r="G34">
        <f t="shared" si="4"/>
        <v>30</v>
      </c>
      <c r="H34">
        <f t="shared" si="1"/>
        <v>365</v>
      </c>
    </row>
    <row r="35" spans="4:8" x14ac:dyDescent="0.25">
      <c r="D35">
        <v>34</v>
      </c>
      <c r="E35" s="1">
        <f t="shared" si="2"/>
        <v>43738</v>
      </c>
      <c r="F35" s="4">
        <f t="shared" si="3"/>
        <v>2489926.46</v>
      </c>
      <c r="G35">
        <f t="shared" si="4"/>
        <v>31</v>
      </c>
      <c r="H35">
        <f t="shared" si="1"/>
        <v>365</v>
      </c>
    </row>
    <row r="36" spans="4:8" x14ac:dyDescent="0.25">
      <c r="D36">
        <v>35</v>
      </c>
      <c r="E36" s="1">
        <f t="shared" si="2"/>
        <v>43769</v>
      </c>
      <c r="F36" s="4">
        <f t="shared" si="3"/>
        <v>2506844.3199999998</v>
      </c>
      <c r="G36">
        <f t="shared" si="4"/>
        <v>30</v>
      </c>
      <c r="H36">
        <f t="shared" si="1"/>
        <v>365</v>
      </c>
    </row>
    <row r="37" spans="4:8" x14ac:dyDescent="0.25">
      <c r="D37">
        <v>36</v>
      </c>
      <c r="E37" s="1">
        <f t="shared" si="2"/>
        <v>43799</v>
      </c>
      <c r="F37" s="4">
        <f t="shared" si="3"/>
        <v>2523327.6799999997</v>
      </c>
      <c r="G37">
        <f t="shared" si="4"/>
        <v>31</v>
      </c>
      <c r="H37">
        <f t="shared" si="1"/>
        <v>365</v>
      </c>
    </row>
    <row r="38" spans="4:8" x14ac:dyDescent="0.25">
      <c r="E38" s="1">
        <f t="shared" si="2"/>
        <v>43830</v>
      </c>
      <c r="F38" s="4">
        <f t="shared" si="3"/>
        <v>2540472.4799999995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Ежеквартальная капитализация</vt:lpstr>
      <vt:lpstr>Ежемесячная капитализация на 3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R0ss</dc:creator>
  <cp:lastModifiedBy>R0ss</cp:lastModifiedBy>
  <dcterms:created xsi:type="dcterms:W3CDTF">2019-04-27T06:39:09Z</dcterms:created>
  <dcterms:modified xsi:type="dcterms:W3CDTF">2019-04-28T03:28:04Z</dcterms:modified>
</cp:coreProperties>
</file>