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 activeTab="3"/>
  </bookViews>
  <sheets>
    <sheet name="Реальные платежи" sheetId="1" r:id="rId1"/>
    <sheet name="10.06.2016" sheetId="9" r:id="rId2"/>
    <sheet name="21.06.2016" sheetId="10" r:id="rId3"/>
    <sheet name="К выплате" sheetId="11" r:id="rId4"/>
  </sheets>
  <calcPr calcId="125725"/>
</workbook>
</file>

<file path=xl/calcChain.xml><?xml version="1.0" encoding="utf-8"?>
<calcChain xmlns="http://schemas.openxmlformats.org/spreadsheetml/2006/main">
  <c r="E5" i="11"/>
  <c r="E4"/>
  <c r="E3"/>
  <c r="E2"/>
  <c r="D6" i="1"/>
  <c r="C143"/>
  <c r="C80" l="1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A87"/>
  <c r="B87" s="1"/>
  <c r="C87" s="1"/>
  <c r="B85"/>
  <c r="C85" s="1"/>
  <c r="B83"/>
  <c r="C83" s="1"/>
  <c r="B81"/>
  <c r="C81" s="1"/>
  <c r="B79"/>
  <c r="C79" s="1"/>
  <c r="B77"/>
  <c r="C77" s="1"/>
  <c r="C64"/>
  <c r="C66"/>
  <c r="C68"/>
  <c r="C70"/>
  <c r="C72"/>
  <c r="C74"/>
  <c r="B75"/>
  <c r="C75" s="1"/>
  <c r="B73"/>
  <c r="C73" s="1"/>
  <c r="B71"/>
  <c r="C71" s="1"/>
  <c r="B69"/>
  <c r="C69" s="1"/>
  <c r="B67"/>
  <c r="C67" s="1"/>
  <c r="B65"/>
  <c r="C65" s="1"/>
  <c r="B63"/>
  <c r="C63" s="1"/>
  <c r="C60"/>
  <c r="B54"/>
  <c r="C54" s="1"/>
  <c r="B55"/>
  <c r="C55" s="1"/>
  <c r="B56"/>
  <c r="C56" s="1"/>
  <c r="B57"/>
  <c r="C57" s="1"/>
  <c r="B58"/>
  <c r="C58" s="1"/>
  <c r="D46"/>
  <c r="D47" s="1"/>
  <c r="D48" s="1"/>
  <c r="D49" s="1"/>
  <c r="D50" s="1"/>
  <c r="D51" s="1"/>
  <c r="D52" s="1"/>
  <c r="D53" s="1"/>
  <c r="D54" s="1"/>
  <c r="D55" s="1"/>
  <c r="D56" s="1"/>
  <c r="D57" s="1"/>
  <c r="D58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45"/>
  <c r="C45" s="1"/>
  <c r="C76"/>
  <c r="C78"/>
  <c r="C5"/>
  <c r="B7"/>
  <c r="C7" s="1"/>
  <c r="B8"/>
  <c r="C8" s="1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C42"/>
  <c r="B43"/>
  <c r="C43" s="1"/>
  <c r="C44"/>
  <c r="C59"/>
  <c r="C61"/>
  <c r="C62"/>
  <c r="B6"/>
  <c r="C6" s="1"/>
  <c r="A89" l="1"/>
  <c r="D7"/>
  <c r="E6"/>
  <c r="E7" s="1"/>
  <c r="A91" l="1"/>
  <c r="B89"/>
  <c r="C89" s="1"/>
  <c r="D8"/>
  <c r="E8" s="1"/>
  <c r="F7"/>
  <c r="A93" l="1"/>
  <c r="B91"/>
  <c r="C91" s="1"/>
  <c r="D9"/>
  <c r="E9" s="1"/>
  <c r="F8"/>
  <c r="A95" l="1"/>
  <c r="B93"/>
  <c r="C93" s="1"/>
  <c r="D10"/>
  <c r="E10" s="1"/>
  <c r="F9"/>
  <c r="A97" l="1"/>
  <c r="B95"/>
  <c r="C95" s="1"/>
  <c r="D11"/>
  <c r="E11" s="1"/>
  <c r="F10"/>
  <c r="A99" l="1"/>
  <c r="B97"/>
  <c r="C97" s="1"/>
  <c r="D12"/>
  <c r="E12" s="1"/>
  <c r="F11"/>
  <c r="A101" l="1"/>
  <c r="B99"/>
  <c r="C99" s="1"/>
  <c r="D13"/>
  <c r="E13" s="1"/>
  <c r="F12"/>
  <c r="A103" l="1"/>
  <c r="B101"/>
  <c r="C101" s="1"/>
  <c r="D14"/>
  <c r="E14" s="1"/>
  <c r="F13"/>
  <c r="A105" l="1"/>
  <c r="B103"/>
  <c r="C103" s="1"/>
  <c r="D15"/>
  <c r="E15" s="1"/>
  <c r="F14"/>
  <c r="A107" l="1"/>
  <c r="B105"/>
  <c r="C105" s="1"/>
  <c r="D16"/>
  <c r="E16" s="1"/>
  <c r="F15"/>
  <c r="A109" l="1"/>
  <c r="B107"/>
  <c r="C107" s="1"/>
  <c r="D17"/>
  <c r="E17" s="1"/>
  <c r="F16"/>
  <c r="A111" l="1"/>
  <c r="B109"/>
  <c r="C109" s="1"/>
  <c r="D18"/>
  <c r="E18" s="1"/>
  <c r="F17"/>
  <c r="A113" l="1"/>
  <c r="B111"/>
  <c r="C111" s="1"/>
  <c r="D19"/>
  <c r="E19" s="1"/>
  <c r="F18"/>
  <c r="A115" l="1"/>
  <c r="B113"/>
  <c r="C113" s="1"/>
  <c r="D20"/>
  <c r="E20" s="1"/>
  <c r="F19"/>
  <c r="A117" l="1"/>
  <c r="B115"/>
  <c r="C115" s="1"/>
  <c r="D21"/>
  <c r="E21" s="1"/>
  <c r="F20"/>
  <c r="A119" l="1"/>
  <c r="B117"/>
  <c r="C117" s="1"/>
  <c r="D22"/>
  <c r="E22" s="1"/>
  <c r="F21"/>
  <c r="A121" l="1"/>
  <c r="B119"/>
  <c r="C119" s="1"/>
  <c r="D23"/>
  <c r="F22"/>
  <c r="A123" l="1"/>
  <c r="B121"/>
  <c r="C121" s="1"/>
  <c r="E23"/>
  <c r="F23" s="1"/>
  <c r="D24"/>
  <c r="E24" l="1"/>
  <c r="A125"/>
  <c r="B125" s="1"/>
  <c r="B123"/>
  <c r="C123" s="1"/>
  <c r="D25"/>
  <c r="F24"/>
  <c r="E25" l="1"/>
  <c r="B126"/>
  <c r="C125"/>
  <c r="D26"/>
  <c r="F25"/>
  <c r="E26" l="1"/>
  <c r="C126"/>
  <c r="B127"/>
  <c r="D27"/>
  <c r="F26"/>
  <c r="E27" l="1"/>
  <c r="B128"/>
  <c r="C127"/>
  <c r="D28"/>
  <c r="F27"/>
  <c r="E28" l="1"/>
  <c r="B129"/>
  <c r="C128"/>
  <c r="D29"/>
  <c r="E29" s="1"/>
  <c r="F28"/>
  <c r="B130" l="1"/>
  <c r="C129"/>
  <c r="D30"/>
  <c r="E30" s="1"/>
  <c r="F29"/>
  <c r="B131" l="1"/>
  <c r="C130"/>
  <c r="D31"/>
  <c r="E31" s="1"/>
  <c r="F30"/>
  <c r="B132" l="1"/>
  <c r="C131"/>
  <c r="D32"/>
  <c r="E32" s="1"/>
  <c r="F31"/>
  <c r="B133" l="1"/>
  <c r="C132"/>
  <c r="D33"/>
  <c r="E33" s="1"/>
  <c r="F32"/>
  <c r="B134" l="1"/>
  <c r="C133"/>
  <c r="D34"/>
  <c r="E34" s="1"/>
  <c r="F33"/>
  <c r="B135" l="1"/>
  <c r="C134"/>
  <c r="D35"/>
  <c r="E35" s="1"/>
  <c r="F34"/>
  <c r="B136" l="1"/>
  <c r="C135"/>
  <c r="D36"/>
  <c r="E36" s="1"/>
  <c r="F35"/>
  <c r="B137" l="1"/>
  <c r="C136"/>
  <c r="D37"/>
  <c r="E37" s="1"/>
  <c r="F36"/>
  <c r="B138" l="1"/>
  <c r="C137"/>
  <c r="D38"/>
  <c r="E38" s="1"/>
  <c r="F37"/>
  <c r="B139" l="1"/>
  <c r="C138"/>
  <c r="D39"/>
  <c r="E39" s="1"/>
  <c r="F38"/>
  <c r="B140" l="1"/>
  <c r="C139"/>
  <c r="D40"/>
  <c r="E40" s="1"/>
  <c r="F39"/>
  <c r="B141" l="1"/>
  <c r="C140"/>
  <c r="F40"/>
  <c r="E41"/>
  <c r="B142" l="1"/>
  <c r="C142" s="1"/>
  <c r="C141"/>
  <c r="E42"/>
  <c r="E43" s="1"/>
  <c r="F41"/>
  <c r="F42" l="1"/>
  <c r="E44" l="1"/>
  <c r="E45" s="1"/>
  <c r="F43"/>
  <c r="F44" l="1"/>
  <c r="E46" l="1"/>
  <c r="F45"/>
  <c r="E47" l="1"/>
  <c r="F46"/>
  <c r="E48" l="1"/>
  <c r="F47"/>
  <c r="E49" l="1"/>
  <c r="F48"/>
  <c r="E50" l="1"/>
  <c r="F49"/>
  <c r="E51" l="1"/>
  <c r="F50"/>
  <c r="E52" l="1"/>
  <c r="F51"/>
  <c r="E53" l="1"/>
  <c r="F52"/>
  <c r="E54" l="1"/>
  <c r="F53"/>
  <c r="E55" l="1"/>
  <c r="F54"/>
  <c r="E56" l="1"/>
  <c r="F55"/>
  <c r="E57" l="1"/>
  <c r="F56"/>
  <c r="E58" l="1"/>
  <c r="F57"/>
  <c r="E59" l="1"/>
  <c r="E60" s="1"/>
  <c r="F58"/>
  <c r="F59" l="1"/>
  <c r="E61" l="1"/>
  <c r="F60"/>
  <c r="F61" l="1"/>
  <c r="E62"/>
  <c r="E63" s="1"/>
  <c r="F62" l="1"/>
  <c r="F63" l="1"/>
  <c r="E64"/>
  <c r="E65" s="1"/>
  <c r="F64" l="1"/>
  <c r="F65" l="1"/>
  <c r="E66"/>
  <c r="E67" s="1"/>
  <c r="F66" l="1"/>
  <c r="F67" l="1"/>
  <c r="E68"/>
  <c r="E69" s="1"/>
  <c r="F68" l="1"/>
  <c r="F69" l="1"/>
  <c r="E70"/>
  <c r="E71" s="1"/>
  <c r="F70" l="1"/>
  <c r="F71" l="1"/>
  <c r="E72"/>
  <c r="E73" s="1"/>
  <c r="F72" l="1"/>
  <c r="F73" l="1"/>
  <c r="E74"/>
  <c r="E75" s="1"/>
  <c r="F74" l="1"/>
  <c r="F75" l="1"/>
  <c r="E76"/>
  <c r="E77" s="1"/>
  <c r="H78" l="1"/>
  <c r="F76"/>
  <c r="F77"/>
  <c r="I78" l="1"/>
  <c r="K78" s="1"/>
  <c r="J78"/>
  <c r="G78" l="1"/>
  <c r="E78" s="1"/>
  <c r="E79" l="1"/>
  <c r="F78"/>
  <c r="E80" l="1"/>
  <c r="F79"/>
  <c r="F80" l="1"/>
  <c r="E81"/>
  <c r="E82" l="1"/>
  <c r="F81"/>
  <c r="E83" l="1"/>
  <c r="F82"/>
  <c r="F83" l="1"/>
  <c r="E84"/>
  <c r="E85" l="1"/>
  <c r="F84"/>
  <c r="F85" l="1"/>
  <c r="E86"/>
  <c r="E87" l="1"/>
  <c r="F86"/>
  <c r="E88" l="1"/>
  <c r="F87"/>
  <c r="F88" l="1"/>
  <c r="E89"/>
  <c r="F89" l="1"/>
  <c r="E90"/>
  <c r="E91" s="1"/>
  <c r="E92" l="1"/>
  <c r="F91"/>
  <c r="F90"/>
  <c r="E93" l="1"/>
  <c r="F92"/>
  <c r="E94" l="1"/>
  <c r="F93"/>
  <c r="E95" l="1"/>
  <c r="F94"/>
  <c r="E96" l="1"/>
  <c r="F95"/>
  <c r="E97" l="1"/>
  <c r="F96"/>
  <c r="E98" l="1"/>
  <c r="F97"/>
  <c r="E99" l="1"/>
  <c r="F98"/>
  <c r="E100" l="1"/>
  <c r="F99"/>
  <c r="E101" l="1"/>
  <c r="F100"/>
  <c r="E102" l="1"/>
  <c r="F101"/>
  <c r="E103" l="1"/>
  <c r="F102"/>
  <c r="E104" l="1"/>
  <c r="F103"/>
  <c r="E105" l="1"/>
  <c r="F104"/>
  <c r="E106" l="1"/>
  <c r="F105"/>
  <c r="E107" l="1"/>
  <c r="F106"/>
  <c r="F107" l="1"/>
  <c r="E108"/>
  <c r="E109" l="1"/>
  <c r="F108"/>
  <c r="E110" l="1"/>
  <c r="F109"/>
  <c r="E111" l="1"/>
  <c r="F110"/>
  <c r="E112" l="1"/>
  <c r="F111"/>
  <c r="E113" l="1"/>
  <c r="F112"/>
  <c r="E114" l="1"/>
  <c r="F113"/>
  <c r="E115" l="1"/>
  <c r="F114"/>
  <c r="E116" l="1"/>
  <c r="F115"/>
  <c r="E117" l="1"/>
  <c r="F116"/>
  <c r="E118" l="1"/>
  <c r="F117"/>
  <c r="E119" l="1"/>
  <c r="F118"/>
  <c r="E120" l="1"/>
  <c r="F119"/>
  <c r="E121" l="1"/>
  <c r="F120"/>
  <c r="E122" l="1"/>
  <c r="F121"/>
  <c r="E123" l="1"/>
  <c r="F122"/>
  <c r="E124" l="1"/>
  <c r="F123"/>
  <c r="E125" l="1"/>
  <c r="F124"/>
  <c r="F125" l="1"/>
  <c r="E126"/>
  <c r="F126" l="1"/>
  <c r="E127"/>
  <c r="F127" l="1"/>
  <c r="E128"/>
  <c r="F128" l="1"/>
  <c r="E129"/>
  <c r="F129" l="1"/>
  <c r="E130"/>
  <c r="F130" l="1"/>
  <c r="E131"/>
  <c r="F131" l="1"/>
  <c r="E132"/>
  <c r="F132" l="1"/>
  <c r="E133"/>
  <c r="F133" l="1"/>
  <c r="E134"/>
  <c r="F134" l="1"/>
  <c r="E135"/>
  <c r="F135" l="1"/>
  <c r="E136"/>
  <c r="F136" l="1"/>
  <c r="E137"/>
  <c r="F137" l="1"/>
  <c r="E138"/>
  <c r="F138" l="1"/>
  <c r="E139"/>
  <c r="F139" l="1"/>
  <c r="E140"/>
  <c r="F140" l="1"/>
  <c r="E141"/>
  <c r="F141" l="1"/>
  <c r="E142"/>
  <c r="F142" l="1"/>
  <c r="E143"/>
  <c r="F143" s="1"/>
</calcChain>
</file>

<file path=xl/sharedStrings.xml><?xml version="1.0" encoding="utf-8"?>
<sst xmlns="http://schemas.openxmlformats.org/spreadsheetml/2006/main" count="302" uniqueCount="51">
  <si>
    <t>Дата</t>
  </si>
  <si>
    <t>Дата в годах</t>
  </si>
  <si>
    <t>№</t>
  </si>
  <si>
    <t>ГПС:</t>
  </si>
  <si>
    <t>Неосновательное обогащение</t>
  </si>
  <si>
    <t>Расчет процентов по правилам статьи 395 ГК РФ</t>
  </si>
  <si>
    <t>Задолженность,</t>
  </si>
  <si>
    <t>руб.</t>
  </si>
  <si>
    <t>Период просрочки</t>
  </si>
  <si>
    <t>Увеличение долга</t>
  </si>
  <si>
    <t>Северо-Западный</t>
  </si>
  <si>
    <t>фед. округ</t>
  </si>
  <si>
    <t>Дней</t>
  </si>
  <si>
    <t>в</t>
  </si>
  <si>
    <t>году</t>
  </si>
  <si>
    <t>Проценты,</t>
  </si>
  <si>
    <t>c</t>
  </si>
  <si>
    <t>по</t>
  </si>
  <si>
    <t>  дни  </t>
  </si>
  <si>
    <t>дата</t>
  </si>
  <si>
    <t>[1]</t>
  </si>
  <si>
    <t>[2]</t>
  </si>
  <si>
    <t>[3]</t>
  </si>
  <si>
    <t>[4]</t>
  </si>
  <si>
    <t>[5]</t>
  </si>
  <si>
    <t>[6]</t>
  </si>
  <si>
    <t>[7]</t>
  </si>
  <si>
    <t>[8]</t>
  </si>
  <si>
    <t>[1]×[4]×[7]/[8]</t>
  </si>
  <si>
    <t>-</t>
  </si>
  <si>
    <t>Итого:</t>
  </si>
  <si>
    <t>Просроченная задолженность</t>
  </si>
  <si>
    <t>Просроченные проценты</t>
  </si>
  <si>
    <t>Пени по основному долгу</t>
  </si>
  <si>
    <t>Пени по процентам</t>
  </si>
  <si>
    <t>Сумма платежа</t>
  </si>
  <si>
    <t>Оплата</t>
  </si>
  <si>
    <t>[9]</t>
  </si>
  <si>
    <t>[10]</t>
  </si>
  <si>
    <t>[1]×[4]×[9]/[10]</t>
  </si>
  <si>
    <t>Процентнаяставка,</t>
  </si>
  <si>
    <t>сумма,руб.</t>
  </si>
  <si>
    <t>Расчет процентов по денежному обязательству по ст. 317.1 ГК РФ</t>
  </si>
  <si>
    <t>Период пользования</t>
  </si>
  <si>
    <t>Процентная</t>
  </si>
  <si>
    <t>ставка</t>
  </si>
  <si>
    <r>
      <t>ВСЕГО: 127 985,06 + 53 164,30 = </t>
    </r>
    <r>
      <rPr>
        <b/>
        <sz val="12"/>
        <color rgb="FF000000"/>
        <rFont val="Times New Roman"/>
        <family val="1"/>
        <charset val="204"/>
      </rPr>
      <t>181 149,36</t>
    </r>
    <r>
      <rPr>
        <sz val="12"/>
        <color rgb="FF000000"/>
        <rFont val="Times New Roman"/>
        <family val="1"/>
        <charset val="204"/>
      </rPr>
      <t> руб.</t>
    </r>
  </si>
  <si>
    <r>
      <t>ВСЕГО: 29 381,80 + 29 404,10 = </t>
    </r>
    <r>
      <rPr>
        <b/>
        <sz val="12"/>
        <color rgb="FF000000"/>
        <rFont val="Times New Roman"/>
        <family val="1"/>
        <charset val="204"/>
      </rPr>
      <t>58 785,90</t>
    </r>
    <r>
      <rPr>
        <sz val="12"/>
        <color rgb="FF000000"/>
        <rFont val="Times New Roman"/>
        <family val="1"/>
        <charset val="204"/>
      </rPr>
      <t> руб.</t>
    </r>
  </si>
  <si>
    <t>Неосновательного обогащения:</t>
  </si>
  <si>
    <t>По ст. 395</t>
  </si>
  <si>
    <t>По ст. 317.1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</si>
</sst>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&quot; &quot;???/???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64" fontId="0" fillId="0" borderId="0" xfId="0" applyNumberFormat="1"/>
    <xf numFmtId="10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0" fillId="0" borderId="0" xfId="0" applyNumberFormat="1"/>
    <xf numFmtId="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" fontId="6" fillId="0" borderId="0" xfId="0" applyNumberFormat="1" applyFont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workbookViewId="0">
      <pane ySplit="3750" topLeftCell="A74"/>
      <selection activeCell="G5" sqref="G5"/>
      <selection pane="bottomLeft" activeCell="D77" sqref="D77"/>
    </sheetView>
  </sheetViews>
  <sheetFormatPr defaultRowHeight="15"/>
  <cols>
    <col min="1" max="1" width="6.140625" customWidth="1"/>
    <col min="2" max="2" width="10.140625" customWidth="1"/>
    <col min="3" max="3" width="10" customWidth="1"/>
    <col min="4" max="4" width="14.140625" customWidth="1"/>
    <col min="5" max="5" width="17.7109375" customWidth="1"/>
    <col min="6" max="6" width="13.28515625" customWidth="1"/>
    <col min="7" max="7" width="13.28515625" bestFit="1" customWidth="1"/>
    <col min="8" max="8" width="16.5703125" customWidth="1"/>
    <col min="9" max="9" width="15.28515625" customWidth="1"/>
    <col min="10" max="11" width="13.28515625" customWidth="1"/>
    <col min="13" max="13" width="11.7109375" customWidth="1"/>
  </cols>
  <sheetData>
    <row r="1" spans="1:13" ht="32.25" customHeight="1">
      <c r="L1" s="25"/>
      <c r="M1" s="25"/>
    </row>
    <row r="2" spans="1:13">
      <c r="A2" t="s">
        <v>3</v>
      </c>
      <c r="B2" s="3">
        <v>0.17100000000000001</v>
      </c>
      <c r="G2" s="8"/>
      <c r="L2" s="5"/>
      <c r="M2" s="5"/>
    </row>
    <row r="3" spans="1:13">
      <c r="G3" s="36"/>
    </row>
    <row r="4" spans="1:13" ht="65.25" customHeight="1">
      <c r="A4" s="7" t="s">
        <v>2</v>
      </c>
      <c r="B4" s="7" t="s">
        <v>0</v>
      </c>
      <c r="C4" s="7" t="s">
        <v>1</v>
      </c>
      <c r="D4" s="24" t="s">
        <v>35</v>
      </c>
      <c r="E4" s="24" t="s">
        <v>4</v>
      </c>
      <c r="F4" s="24"/>
      <c r="G4" s="24" t="s">
        <v>30</v>
      </c>
      <c r="H4" s="24" t="s">
        <v>31</v>
      </c>
      <c r="I4" s="24" t="s">
        <v>32</v>
      </c>
      <c r="J4" s="24" t="s">
        <v>33</v>
      </c>
      <c r="K4" s="24" t="s">
        <v>34</v>
      </c>
    </row>
    <row r="5" spans="1:13">
      <c r="A5">
        <v>0</v>
      </c>
      <c r="B5" s="1">
        <v>40704</v>
      </c>
      <c r="C5" s="2">
        <f>YEAR(B5)-2000+(B5-DATE(YEAR(B5),1,))/(DATE(YEAR(B5)+1,,)-DATE(YEAR(B5),,))</f>
        <v>11.441095890410958</v>
      </c>
      <c r="D5" s="5"/>
      <c r="E5" s="5"/>
      <c r="F5" s="5"/>
      <c r="H5" s="4"/>
      <c r="I5" s="4"/>
      <c r="J5" s="4"/>
      <c r="K5" s="4"/>
    </row>
    <row r="6" spans="1:13">
      <c r="A6">
        <v>1</v>
      </c>
      <c r="B6" s="1">
        <f>EDATE($B$5,A6)</f>
        <v>40734</v>
      </c>
      <c r="C6" s="2">
        <f t="shared" ref="C6:C72" si="0">YEAR(B6)-2000+(B6-DATE(YEAR(B6),1,))/(DATE(YEAR(B6)+1,,)-DATE(YEAR(B6),,))</f>
        <v>11.523287671232877</v>
      </c>
      <c r="D6" s="4">
        <f>ROUND(339700*B2/12/(1-(1+B2/12)^-60),2)</f>
        <v>8460.7000000000007</v>
      </c>
      <c r="E6" s="4">
        <f>D6</f>
        <v>8460.7000000000007</v>
      </c>
      <c r="F6" s="4"/>
      <c r="G6" s="5"/>
      <c r="H6" s="5"/>
      <c r="I6" s="5"/>
      <c r="J6" s="5"/>
      <c r="K6" s="5"/>
      <c r="L6" s="5"/>
      <c r="M6" s="5"/>
    </row>
    <row r="7" spans="1:13">
      <c r="A7">
        <v>2</v>
      </c>
      <c r="B7" s="1">
        <f t="shared" ref="B7:B53" si="1">EDATE($B$5,A7)</f>
        <v>40765</v>
      </c>
      <c r="C7" s="2">
        <f t="shared" si="0"/>
        <v>11.608219178082193</v>
      </c>
      <c r="D7" s="4">
        <f>D6</f>
        <v>8460.7000000000007</v>
      </c>
      <c r="E7" s="4">
        <f>ROUND(E6*(1+$B$2*(C7-C6))+D7,2)</f>
        <v>17044.28</v>
      </c>
      <c r="F7" s="4">
        <f>E7-E6</f>
        <v>8583.5799999999981</v>
      </c>
      <c r="G7" s="5"/>
      <c r="H7" s="5"/>
      <c r="I7" s="5"/>
      <c r="J7" s="5"/>
      <c r="K7" s="5"/>
      <c r="L7" s="5"/>
      <c r="M7" s="5"/>
    </row>
    <row r="8" spans="1:13">
      <c r="A8">
        <v>3</v>
      </c>
      <c r="B8" s="1">
        <f t="shared" si="1"/>
        <v>40796</v>
      </c>
      <c r="C8" s="2">
        <f t="shared" si="0"/>
        <v>11.693150684931506</v>
      </c>
      <c r="D8" s="4">
        <f t="shared" ref="D8:D40" si="2">D7</f>
        <v>8460.7000000000007</v>
      </c>
      <c r="E8" s="4">
        <f t="shared" ref="E8:E41" si="3">ROUND(E7*(1+$B$2*(C8-C7))+D8,2)</f>
        <v>25752.52</v>
      </c>
      <c r="F8" s="4">
        <f t="shared" ref="F8:F71" si="4">E8-E7</f>
        <v>8708.2400000000016</v>
      </c>
      <c r="G8" s="5"/>
      <c r="H8" s="5"/>
      <c r="I8" s="5"/>
      <c r="J8" s="5"/>
      <c r="K8" s="5"/>
      <c r="L8" s="5"/>
      <c r="M8" s="5"/>
    </row>
    <row r="9" spans="1:13">
      <c r="A9">
        <v>4</v>
      </c>
      <c r="B9" s="1">
        <f t="shared" si="1"/>
        <v>40826</v>
      </c>
      <c r="C9" s="2">
        <f t="shared" si="0"/>
        <v>11.775342465753425</v>
      </c>
      <c r="D9" s="4">
        <f t="shared" si="2"/>
        <v>8460.7000000000007</v>
      </c>
      <c r="E9" s="4">
        <f t="shared" si="3"/>
        <v>34575.17</v>
      </c>
      <c r="F9" s="4">
        <f t="shared" si="4"/>
        <v>8822.6499999999978</v>
      </c>
      <c r="G9" s="5"/>
      <c r="H9" s="5"/>
      <c r="I9" s="5"/>
      <c r="J9" s="5"/>
      <c r="K9" s="5"/>
      <c r="L9" s="5"/>
      <c r="M9" s="5"/>
    </row>
    <row r="10" spans="1:13">
      <c r="A10">
        <v>5</v>
      </c>
      <c r="B10" s="1">
        <f t="shared" si="1"/>
        <v>40857</v>
      </c>
      <c r="C10" s="2">
        <f t="shared" si="0"/>
        <v>11.860273972602739</v>
      </c>
      <c r="D10" s="4">
        <f t="shared" si="2"/>
        <v>8460.7000000000007</v>
      </c>
      <c r="E10" s="4">
        <f t="shared" si="3"/>
        <v>43538.02</v>
      </c>
      <c r="F10" s="4">
        <f t="shared" si="4"/>
        <v>8962.8499999999985</v>
      </c>
      <c r="G10" s="5"/>
      <c r="H10" s="5"/>
      <c r="I10" s="5"/>
      <c r="J10" s="5"/>
      <c r="K10" s="5"/>
      <c r="L10" s="5"/>
      <c r="M10" s="5"/>
    </row>
    <row r="11" spans="1:13">
      <c r="A11">
        <v>6</v>
      </c>
      <c r="B11" s="1">
        <f t="shared" si="1"/>
        <v>40887</v>
      </c>
      <c r="C11" s="2">
        <f t="shared" si="0"/>
        <v>11.942465753424658</v>
      </c>
      <c r="D11" s="4">
        <f t="shared" si="2"/>
        <v>8460.7000000000007</v>
      </c>
      <c r="E11" s="4">
        <f t="shared" si="3"/>
        <v>52610.64</v>
      </c>
      <c r="F11" s="4">
        <f t="shared" si="4"/>
        <v>9072.6200000000026</v>
      </c>
      <c r="G11" s="5"/>
      <c r="H11" s="5"/>
      <c r="I11" s="5"/>
      <c r="J11" s="5"/>
      <c r="K11" s="5"/>
      <c r="L11" s="5"/>
      <c r="M11" s="5"/>
    </row>
    <row r="12" spans="1:13">
      <c r="A12">
        <v>7</v>
      </c>
      <c r="B12" s="1">
        <f t="shared" si="1"/>
        <v>40918</v>
      </c>
      <c r="C12" s="2">
        <f t="shared" si="0"/>
        <v>12.027322404371585</v>
      </c>
      <c r="D12" s="4">
        <f>D11</f>
        <v>8460.7000000000007</v>
      </c>
      <c r="E12" s="4">
        <f t="shared" si="3"/>
        <v>61834.75</v>
      </c>
      <c r="F12" s="4">
        <f t="shared" si="4"/>
        <v>9224.11</v>
      </c>
      <c r="G12" s="5"/>
      <c r="H12" s="5"/>
      <c r="I12" s="5"/>
      <c r="J12" s="5"/>
      <c r="K12" s="5"/>
      <c r="L12" s="5"/>
      <c r="M12" s="5"/>
    </row>
    <row r="13" spans="1:13">
      <c r="A13">
        <v>8</v>
      </c>
      <c r="B13" s="1">
        <f t="shared" si="1"/>
        <v>40949</v>
      </c>
      <c r="C13" s="2">
        <f t="shared" si="0"/>
        <v>12.112021857923498</v>
      </c>
      <c r="D13" s="4">
        <f t="shared" si="2"/>
        <v>8460.7000000000007</v>
      </c>
      <c r="E13" s="4">
        <f t="shared" si="3"/>
        <v>71191.039999999994</v>
      </c>
      <c r="F13" s="4">
        <f t="shared" si="4"/>
        <v>9356.2899999999936</v>
      </c>
      <c r="G13" s="5"/>
      <c r="H13" s="5"/>
      <c r="I13" s="5"/>
      <c r="J13" s="5"/>
      <c r="K13" s="5"/>
      <c r="L13" s="5"/>
      <c r="M13" s="5"/>
    </row>
    <row r="14" spans="1:13">
      <c r="A14">
        <v>9</v>
      </c>
      <c r="B14" s="1">
        <f t="shared" si="1"/>
        <v>40978</v>
      </c>
      <c r="C14" s="2">
        <f t="shared" si="0"/>
        <v>12.191256830601093</v>
      </c>
      <c r="D14" s="4">
        <f t="shared" si="2"/>
        <v>8460.7000000000007</v>
      </c>
      <c r="E14" s="4">
        <f t="shared" si="3"/>
        <v>80616.320000000007</v>
      </c>
      <c r="F14" s="4">
        <f t="shared" si="4"/>
        <v>9425.2800000000134</v>
      </c>
      <c r="G14" s="5"/>
      <c r="H14" s="5"/>
      <c r="I14" s="5"/>
      <c r="J14" s="5"/>
      <c r="K14" s="5"/>
      <c r="L14" s="5"/>
      <c r="M14" s="5"/>
    </row>
    <row r="15" spans="1:13">
      <c r="A15">
        <v>10</v>
      </c>
      <c r="B15" s="1">
        <f t="shared" si="1"/>
        <v>41009</v>
      </c>
      <c r="C15" s="2">
        <f t="shared" si="0"/>
        <v>12.275956284153006</v>
      </c>
      <c r="D15" s="4">
        <f t="shared" si="2"/>
        <v>8460.7000000000007</v>
      </c>
      <c r="E15" s="4">
        <f t="shared" si="3"/>
        <v>90244.64</v>
      </c>
      <c r="F15" s="4">
        <f t="shared" si="4"/>
        <v>9628.3199999999924</v>
      </c>
      <c r="G15" s="5"/>
      <c r="H15" s="5"/>
      <c r="I15" s="5"/>
      <c r="J15" s="5"/>
      <c r="K15" s="5"/>
      <c r="L15" s="5"/>
      <c r="M15" s="5"/>
    </row>
    <row r="16" spans="1:13">
      <c r="A16">
        <v>11</v>
      </c>
      <c r="B16" s="1">
        <f t="shared" si="1"/>
        <v>41039</v>
      </c>
      <c r="C16" s="2">
        <f t="shared" si="0"/>
        <v>12.357923497267759</v>
      </c>
      <c r="D16" s="4">
        <f t="shared" si="2"/>
        <v>8460.7000000000007</v>
      </c>
      <c r="E16" s="4">
        <f t="shared" si="3"/>
        <v>99970.240000000005</v>
      </c>
      <c r="F16" s="4">
        <f t="shared" si="4"/>
        <v>9725.6000000000058</v>
      </c>
      <c r="G16" s="5"/>
      <c r="H16" s="5"/>
      <c r="I16" s="5"/>
      <c r="J16" s="5"/>
      <c r="K16" s="5"/>
      <c r="L16" s="5"/>
      <c r="M16" s="5"/>
    </row>
    <row r="17" spans="1:13">
      <c r="A17">
        <v>12</v>
      </c>
      <c r="B17" s="1">
        <f t="shared" si="1"/>
        <v>41070</v>
      </c>
      <c r="C17" s="2">
        <f t="shared" si="0"/>
        <v>12.442622950819672</v>
      </c>
      <c r="D17" s="4">
        <f t="shared" si="2"/>
        <v>8460.7000000000007</v>
      </c>
      <c r="E17" s="4">
        <f t="shared" si="3"/>
        <v>109878.87</v>
      </c>
      <c r="F17" s="4">
        <f t="shared" si="4"/>
        <v>9908.6299999999901</v>
      </c>
      <c r="G17" s="5"/>
      <c r="H17" s="5"/>
      <c r="I17" s="5"/>
      <c r="J17" s="5"/>
      <c r="K17" s="5"/>
      <c r="L17" s="5"/>
      <c r="M17" s="5"/>
    </row>
    <row r="18" spans="1:13">
      <c r="A18">
        <v>13</v>
      </c>
      <c r="B18" s="1">
        <f t="shared" si="1"/>
        <v>41100</v>
      </c>
      <c r="C18" s="2">
        <f t="shared" si="0"/>
        <v>12.524590163934427</v>
      </c>
      <c r="D18" s="4">
        <f t="shared" si="2"/>
        <v>8460.7000000000007</v>
      </c>
      <c r="E18" s="4">
        <f t="shared" si="3"/>
        <v>119879.67999999999</v>
      </c>
      <c r="F18" s="4">
        <f t="shared" si="4"/>
        <v>10000.809999999998</v>
      </c>
      <c r="G18" s="5"/>
      <c r="H18" s="5"/>
      <c r="I18" s="5"/>
      <c r="J18" s="5"/>
      <c r="K18" s="5"/>
      <c r="L18" s="5"/>
      <c r="M18" s="5"/>
    </row>
    <row r="19" spans="1:13">
      <c r="A19">
        <v>14</v>
      </c>
      <c r="B19" s="1">
        <f t="shared" si="1"/>
        <v>41131</v>
      </c>
      <c r="C19" s="2">
        <f t="shared" si="0"/>
        <v>12.609289617486338</v>
      </c>
      <c r="D19" s="4">
        <f t="shared" si="2"/>
        <v>8460.7000000000007</v>
      </c>
      <c r="E19" s="4">
        <f t="shared" si="3"/>
        <v>130076.67</v>
      </c>
      <c r="F19" s="4">
        <f t="shared" si="4"/>
        <v>10196.990000000005</v>
      </c>
      <c r="G19" s="5"/>
      <c r="H19" s="5"/>
      <c r="I19" s="5"/>
      <c r="J19" s="5"/>
      <c r="K19" s="5"/>
      <c r="L19" s="5"/>
      <c r="M19" s="5"/>
    </row>
    <row r="20" spans="1:13">
      <c r="A20">
        <v>15</v>
      </c>
      <c r="B20" s="1">
        <f t="shared" si="1"/>
        <v>41162</v>
      </c>
      <c r="C20" s="2">
        <f t="shared" si="0"/>
        <v>12.693989071038251</v>
      </c>
      <c r="D20" s="4">
        <f t="shared" si="2"/>
        <v>8460.7000000000007</v>
      </c>
      <c r="E20" s="4">
        <f t="shared" si="3"/>
        <v>140421.35</v>
      </c>
      <c r="F20" s="4">
        <f t="shared" si="4"/>
        <v>10344.680000000008</v>
      </c>
      <c r="G20" s="5"/>
      <c r="H20" s="5"/>
      <c r="I20" s="5"/>
      <c r="J20" s="5"/>
      <c r="K20" s="5"/>
      <c r="L20" s="5"/>
      <c r="M20" s="5"/>
    </row>
    <row r="21" spans="1:13">
      <c r="A21">
        <v>16</v>
      </c>
      <c r="B21" s="1">
        <f t="shared" si="1"/>
        <v>41192</v>
      </c>
      <c r="C21" s="2">
        <f t="shared" si="0"/>
        <v>12.775956284153006</v>
      </c>
      <c r="D21" s="4">
        <f t="shared" si="2"/>
        <v>8460.7000000000007</v>
      </c>
      <c r="E21" s="4">
        <f t="shared" si="3"/>
        <v>150850.25</v>
      </c>
      <c r="F21" s="4">
        <f t="shared" si="4"/>
        <v>10428.899999999994</v>
      </c>
      <c r="G21" s="5"/>
      <c r="H21" s="5"/>
      <c r="I21" s="5"/>
      <c r="J21" s="5"/>
      <c r="K21" s="5"/>
      <c r="L21" s="5"/>
      <c r="M21" s="5"/>
    </row>
    <row r="22" spans="1:13">
      <c r="A22">
        <v>17</v>
      </c>
      <c r="B22" s="1">
        <f t="shared" si="1"/>
        <v>41223</v>
      </c>
      <c r="C22" s="2">
        <f t="shared" si="0"/>
        <v>12.860655737704917</v>
      </c>
      <c r="D22" s="4">
        <f t="shared" si="2"/>
        <v>8460.7000000000007</v>
      </c>
      <c r="E22" s="4">
        <f t="shared" si="3"/>
        <v>161495.81</v>
      </c>
      <c r="F22" s="4">
        <f t="shared" si="4"/>
        <v>10645.559999999998</v>
      </c>
      <c r="G22" s="5"/>
      <c r="H22" s="5"/>
      <c r="I22" s="5"/>
      <c r="J22" s="5"/>
      <c r="K22" s="5"/>
      <c r="L22" s="5"/>
      <c r="M22" s="5"/>
    </row>
    <row r="23" spans="1:13">
      <c r="A23">
        <v>18</v>
      </c>
      <c r="B23" s="1">
        <f t="shared" si="1"/>
        <v>41253</v>
      </c>
      <c r="C23" s="2">
        <f t="shared" si="0"/>
        <v>12.942622950819672</v>
      </c>
      <c r="D23" s="4">
        <f t="shared" si="2"/>
        <v>8460.7000000000007</v>
      </c>
      <c r="E23" s="4">
        <f t="shared" si="3"/>
        <v>172220.1</v>
      </c>
      <c r="F23" s="4">
        <f t="shared" si="4"/>
        <v>10724.290000000008</v>
      </c>
      <c r="G23" s="5"/>
      <c r="H23" s="5"/>
      <c r="I23" s="5"/>
      <c r="J23" s="5"/>
      <c r="K23" s="5"/>
      <c r="L23" s="5"/>
      <c r="M23" s="5"/>
    </row>
    <row r="24" spans="1:13">
      <c r="A24">
        <v>19</v>
      </c>
      <c r="B24" s="1">
        <f t="shared" si="1"/>
        <v>41284</v>
      </c>
      <c r="C24" s="2">
        <f t="shared" si="0"/>
        <v>13.027397260273972</v>
      </c>
      <c r="D24" s="4">
        <f>D23</f>
        <v>8460.7000000000007</v>
      </c>
      <c r="E24" s="4">
        <f t="shared" si="3"/>
        <v>183177.37</v>
      </c>
      <c r="F24" s="4">
        <f t="shared" si="4"/>
        <v>10957.26999999999</v>
      </c>
      <c r="G24" s="5"/>
      <c r="H24" s="5"/>
      <c r="I24" s="5"/>
      <c r="J24" s="5"/>
      <c r="K24" s="5"/>
      <c r="L24" s="5"/>
      <c r="M24" s="5"/>
    </row>
    <row r="25" spans="1:13">
      <c r="A25">
        <v>20</v>
      </c>
      <c r="B25" s="1">
        <f t="shared" si="1"/>
        <v>41315</v>
      </c>
      <c r="C25" s="2">
        <f t="shared" si="0"/>
        <v>13.112328767123287</v>
      </c>
      <c r="D25" s="4">
        <f t="shared" si="2"/>
        <v>8460.7000000000007</v>
      </c>
      <c r="E25" s="4">
        <f t="shared" si="3"/>
        <v>194298.41</v>
      </c>
      <c r="F25" s="4">
        <f t="shared" si="4"/>
        <v>11121.040000000008</v>
      </c>
      <c r="G25" s="5"/>
      <c r="H25" s="5"/>
      <c r="I25" s="5"/>
      <c r="J25" s="5"/>
      <c r="K25" s="5"/>
      <c r="L25" s="5"/>
      <c r="M25" s="5"/>
    </row>
    <row r="26" spans="1:13">
      <c r="A26">
        <v>21</v>
      </c>
      <c r="B26" s="1">
        <f t="shared" si="1"/>
        <v>41343</v>
      </c>
      <c r="C26" s="2">
        <f t="shared" si="0"/>
        <v>13.189041095890412</v>
      </c>
      <c r="D26" s="4">
        <f t="shared" si="2"/>
        <v>8460.7000000000007</v>
      </c>
      <c r="E26" s="4">
        <f t="shared" si="3"/>
        <v>205307.88</v>
      </c>
      <c r="F26" s="4">
        <f t="shared" si="4"/>
        <v>11009.470000000001</v>
      </c>
      <c r="G26" s="5"/>
      <c r="H26" s="5"/>
      <c r="I26" s="5"/>
      <c r="J26" s="5"/>
      <c r="K26" s="5"/>
      <c r="L26" s="5"/>
      <c r="M26" s="5"/>
    </row>
    <row r="27" spans="1:13">
      <c r="A27">
        <v>22</v>
      </c>
      <c r="B27" s="1">
        <f t="shared" si="1"/>
        <v>41374</v>
      </c>
      <c r="C27" s="2">
        <f t="shared" si="0"/>
        <v>13.273972602739725</v>
      </c>
      <c r="D27" s="4">
        <f t="shared" si="2"/>
        <v>8460.7000000000007</v>
      </c>
      <c r="E27" s="4">
        <f t="shared" si="3"/>
        <v>216750.33</v>
      </c>
      <c r="F27" s="4">
        <f t="shared" si="4"/>
        <v>11442.449999999983</v>
      </c>
      <c r="G27" s="5"/>
      <c r="H27" s="5"/>
      <c r="I27" s="5"/>
      <c r="J27" s="5"/>
      <c r="K27" s="5"/>
      <c r="L27" s="5"/>
      <c r="M27" s="5"/>
    </row>
    <row r="28" spans="1:13">
      <c r="A28">
        <v>23</v>
      </c>
      <c r="B28" s="1">
        <f t="shared" si="1"/>
        <v>41404</v>
      </c>
      <c r="C28" s="2">
        <f t="shared" si="0"/>
        <v>13.356164383561644</v>
      </c>
      <c r="D28" s="4">
        <f t="shared" si="2"/>
        <v>8460.7000000000007</v>
      </c>
      <c r="E28" s="4">
        <f t="shared" si="3"/>
        <v>228257.41</v>
      </c>
      <c r="F28" s="4">
        <f t="shared" si="4"/>
        <v>11507.080000000016</v>
      </c>
      <c r="G28" s="5"/>
      <c r="H28" s="5"/>
      <c r="I28" s="5"/>
      <c r="J28" s="5"/>
      <c r="K28" s="5"/>
      <c r="L28" s="5"/>
      <c r="M28" s="5"/>
    </row>
    <row r="29" spans="1:13">
      <c r="A29">
        <v>24</v>
      </c>
      <c r="B29" s="1">
        <f t="shared" si="1"/>
        <v>41435</v>
      </c>
      <c r="C29" s="2">
        <f t="shared" si="0"/>
        <v>13.441095890410958</v>
      </c>
      <c r="D29" s="4">
        <f t="shared" si="2"/>
        <v>8460.7000000000007</v>
      </c>
      <c r="E29" s="4">
        <f t="shared" si="3"/>
        <v>240033.16</v>
      </c>
      <c r="F29" s="4">
        <f t="shared" si="4"/>
        <v>11775.75</v>
      </c>
      <c r="G29" s="5"/>
      <c r="H29" s="5"/>
      <c r="I29" s="5"/>
      <c r="J29" s="5"/>
      <c r="K29" s="5"/>
      <c r="L29" s="5"/>
      <c r="M29" s="5"/>
    </row>
    <row r="30" spans="1:13">
      <c r="A30">
        <v>25</v>
      </c>
      <c r="B30" s="1">
        <f t="shared" si="1"/>
        <v>41465</v>
      </c>
      <c r="C30" s="2">
        <f t="shared" si="0"/>
        <v>13.523287671232877</v>
      </c>
      <c r="D30" s="4">
        <f t="shared" si="2"/>
        <v>8460.7000000000007</v>
      </c>
      <c r="E30" s="4">
        <f t="shared" si="3"/>
        <v>251867.48</v>
      </c>
      <c r="F30" s="4">
        <f t="shared" si="4"/>
        <v>11834.320000000007</v>
      </c>
      <c r="G30" s="5"/>
      <c r="H30" s="5"/>
      <c r="I30" s="5"/>
      <c r="J30" s="5"/>
      <c r="K30" s="5"/>
      <c r="L30" s="5"/>
      <c r="M30" s="5"/>
    </row>
    <row r="31" spans="1:13">
      <c r="A31">
        <v>26</v>
      </c>
      <c r="B31" s="1">
        <f t="shared" si="1"/>
        <v>41496</v>
      </c>
      <c r="C31" s="2">
        <f t="shared" si="0"/>
        <v>13.608219178082193</v>
      </c>
      <c r="D31" s="4">
        <f t="shared" si="2"/>
        <v>8460.7000000000007</v>
      </c>
      <c r="E31" s="4">
        <f t="shared" si="3"/>
        <v>263986.12</v>
      </c>
      <c r="F31" s="4">
        <f t="shared" si="4"/>
        <v>12118.639999999985</v>
      </c>
      <c r="G31" s="5"/>
      <c r="H31" s="5"/>
      <c r="I31" s="5"/>
      <c r="J31" s="5"/>
      <c r="K31" s="5"/>
      <c r="L31" s="5"/>
      <c r="M31" s="5"/>
    </row>
    <row r="32" spans="1:13">
      <c r="A32">
        <v>27</v>
      </c>
      <c r="B32" s="1">
        <f t="shared" si="1"/>
        <v>41527</v>
      </c>
      <c r="C32" s="2">
        <f t="shared" si="0"/>
        <v>13.693150684931506</v>
      </c>
      <c r="D32" s="4">
        <f t="shared" si="2"/>
        <v>8460.7000000000007</v>
      </c>
      <c r="E32" s="4">
        <f t="shared" si="3"/>
        <v>276280.77</v>
      </c>
      <c r="F32" s="4">
        <f t="shared" si="4"/>
        <v>12294.650000000023</v>
      </c>
      <c r="G32" s="5"/>
      <c r="H32" s="5"/>
      <c r="I32" s="5"/>
      <c r="J32" s="5"/>
      <c r="K32" s="5"/>
      <c r="L32" s="5"/>
      <c r="M32" s="5"/>
    </row>
    <row r="33" spans="1:13">
      <c r="A33">
        <v>28</v>
      </c>
      <c r="B33" s="1">
        <f t="shared" si="1"/>
        <v>41557</v>
      </c>
      <c r="C33" s="2">
        <f t="shared" si="0"/>
        <v>13.775342465753425</v>
      </c>
      <c r="D33" s="4">
        <f t="shared" si="2"/>
        <v>8460.7000000000007</v>
      </c>
      <c r="E33" s="4">
        <f t="shared" si="3"/>
        <v>288624.53999999998</v>
      </c>
      <c r="F33" s="4">
        <f t="shared" si="4"/>
        <v>12343.76999999996</v>
      </c>
      <c r="G33" s="5"/>
      <c r="H33" s="5"/>
      <c r="I33" s="5"/>
      <c r="J33" s="5"/>
      <c r="K33" s="5"/>
      <c r="L33" s="5"/>
      <c r="M33" s="5"/>
    </row>
    <row r="34" spans="1:13">
      <c r="A34">
        <v>29</v>
      </c>
      <c r="B34" s="1">
        <f t="shared" si="1"/>
        <v>41588</v>
      </c>
      <c r="C34" s="2">
        <f t="shared" si="0"/>
        <v>13.860273972602739</v>
      </c>
      <c r="D34" s="4">
        <f t="shared" si="2"/>
        <v>8460.7000000000007</v>
      </c>
      <c r="E34" s="4">
        <f t="shared" si="3"/>
        <v>301277.02</v>
      </c>
      <c r="F34" s="4">
        <f t="shared" si="4"/>
        <v>12652.48000000004</v>
      </c>
      <c r="G34" s="5"/>
      <c r="H34" s="5"/>
      <c r="I34" s="5"/>
      <c r="J34" s="5"/>
      <c r="K34" s="5"/>
      <c r="L34" s="5"/>
      <c r="M34" s="5"/>
    </row>
    <row r="35" spans="1:13">
      <c r="A35">
        <v>30</v>
      </c>
      <c r="B35" s="1">
        <f t="shared" si="1"/>
        <v>41618</v>
      </c>
      <c r="C35" s="2">
        <f t="shared" si="0"/>
        <v>13.942465753424658</v>
      </c>
      <c r="D35" s="4">
        <f t="shared" si="2"/>
        <v>8460.7000000000007</v>
      </c>
      <c r="E35" s="4">
        <f t="shared" si="3"/>
        <v>313972.11</v>
      </c>
      <c r="F35" s="4">
        <f t="shared" si="4"/>
        <v>12695.089999999967</v>
      </c>
      <c r="G35" s="5"/>
      <c r="H35" s="5"/>
      <c r="I35" s="5"/>
      <c r="J35" s="5"/>
      <c r="K35" s="5"/>
      <c r="L35" s="5"/>
      <c r="M35" s="5"/>
    </row>
    <row r="36" spans="1:13">
      <c r="A36">
        <v>31</v>
      </c>
      <c r="B36" s="1">
        <f t="shared" si="1"/>
        <v>41649</v>
      </c>
      <c r="C36" s="2">
        <f t="shared" si="0"/>
        <v>14.027397260273972</v>
      </c>
      <c r="D36" s="4">
        <f t="shared" si="2"/>
        <v>8460.7000000000007</v>
      </c>
      <c r="E36" s="4">
        <f t="shared" si="3"/>
        <v>326992.71999999997</v>
      </c>
      <c r="F36" s="4">
        <f t="shared" si="4"/>
        <v>13020.609999999986</v>
      </c>
      <c r="G36" s="5"/>
      <c r="H36" s="5"/>
      <c r="I36" s="5"/>
      <c r="J36" s="5"/>
      <c r="K36" s="5"/>
      <c r="L36" s="5"/>
      <c r="M36" s="5"/>
    </row>
    <row r="37" spans="1:13">
      <c r="A37">
        <v>32</v>
      </c>
      <c r="B37" s="1">
        <f t="shared" si="1"/>
        <v>41680</v>
      </c>
      <c r="C37" s="2">
        <f t="shared" si="0"/>
        <v>14.112328767123287</v>
      </c>
      <c r="D37" s="4">
        <f t="shared" si="2"/>
        <v>8460.7000000000007</v>
      </c>
      <c r="E37" s="4">
        <f t="shared" si="3"/>
        <v>340202.43</v>
      </c>
      <c r="F37" s="4">
        <f t="shared" si="4"/>
        <v>13209.710000000021</v>
      </c>
      <c r="G37" s="5"/>
      <c r="H37" s="5"/>
      <c r="I37" s="5"/>
      <c r="J37" s="5"/>
      <c r="K37" s="5"/>
      <c r="L37" s="5"/>
      <c r="M37" s="5"/>
    </row>
    <row r="38" spans="1:13">
      <c r="A38">
        <v>33</v>
      </c>
      <c r="B38" s="1">
        <f t="shared" si="1"/>
        <v>41708</v>
      </c>
      <c r="C38" s="2">
        <f t="shared" si="0"/>
        <v>14.189041095890412</v>
      </c>
      <c r="D38" s="4">
        <f t="shared" si="2"/>
        <v>8460.7000000000007</v>
      </c>
      <c r="E38" s="4">
        <f t="shared" si="3"/>
        <v>353125.84</v>
      </c>
      <c r="F38" s="4">
        <f t="shared" si="4"/>
        <v>12923.410000000033</v>
      </c>
      <c r="G38" s="5"/>
      <c r="H38" s="5"/>
      <c r="I38" s="5"/>
      <c r="J38" s="5"/>
      <c r="K38" s="5"/>
      <c r="L38" s="5"/>
      <c r="M38" s="5"/>
    </row>
    <row r="39" spans="1:13">
      <c r="A39">
        <v>34</v>
      </c>
      <c r="B39" s="1">
        <f t="shared" si="1"/>
        <v>41739</v>
      </c>
      <c r="C39" s="2">
        <f t="shared" si="0"/>
        <v>14.273972602739725</v>
      </c>
      <c r="D39" s="4">
        <f t="shared" si="2"/>
        <v>8460.7000000000007</v>
      </c>
      <c r="E39" s="4">
        <f t="shared" si="3"/>
        <v>366715.09</v>
      </c>
      <c r="F39" s="4">
        <f t="shared" si="4"/>
        <v>13589.25</v>
      </c>
      <c r="G39" s="5"/>
      <c r="H39" s="5"/>
      <c r="I39" s="5"/>
      <c r="J39" s="5"/>
      <c r="K39" s="5"/>
      <c r="L39" s="5"/>
      <c r="M39" s="5"/>
    </row>
    <row r="40" spans="1:13">
      <c r="A40">
        <v>35</v>
      </c>
      <c r="B40" s="1">
        <f t="shared" si="1"/>
        <v>41769</v>
      </c>
      <c r="C40" s="2">
        <f t="shared" si="0"/>
        <v>14.356164383561644</v>
      </c>
      <c r="D40" s="4">
        <f t="shared" si="2"/>
        <v>8460.7000000000007</v>
      </c>
      <c r="E40" s="4">
        <f t="shared" si="3"/>
        <v>380329.9</v>
      </c>
      <c r="F40" s="4">
        <f t="shared" si="4"/>
        <v>13614.809999999998</v>
      </c>
      <c r="G40" s="5"/>
      <c r="H40" s="5"/>
      <c r="L40" s="5"/>
      <c r="M40" s="5"/>
    </row>
    <row r="41" spans="1:13">
      <c r="A41">
        <v>36</v>
      </c>
      <c r="B41" s="1">
        <f t="shared" si="1"/>
        <v>41800</v>
      </c>
      <c r="C41" s="2">
        <f t="shared" si="0"/>
        <v>14.441095890410958</v>
      </c>
      <c r="D41" s="4">
        <v>97.26</v>
      </c>
      <c r="E41" s="4">
        <f t="shared" si="3"/>
        <v>385950.8</v>
      </c>
      <c r="F41" s="4">
        <f t="shared" si="4"/>
        <v>5620.8999999999651</v>
      </c>
      <c r="G41" s="5"/>
      <c r="H41" s="5"/>
      <c r="I41" s="5"/>
      <c r="J41" s="5"/>
      <c r="K41" s="5"/>
      <c r="L41" s="5"/>
      <c r="M41" s="5"/>
    </row>
    <row r="42" spans="1:13">
      <c r="B42" s="1">
        <v>41801</v>
      </c>
      <c r="C42" s="2">
        <f t="shared" si="0"/>
        <v>14.443835616438356</v>
      </c>
      <c r="D42" s="4">
        <v>8405.26</v>
      </c>
      <c r="E42" s="4">
        <f>E41+D42</f>
        <v>394356.06</v>
      </c>
      <c r="F42" s="4">
        <f t="shared" si="4"/>
        <v>8405.2600000000093</v>
      </c>
      <c r="G42" s="5"/>
      <c r="H42" s="5"/>
      <c r="I42" s="5"/>
      <c r="J42" s="5"/>
      <c r="K42" s="5"/>
      <c r="L42" s="5"/>
      <c r="M42" s="5"/>
    </row>
    <row r="43" spans="1:13">
      <c r="A43">
        <v>37</v>
      </c>
      <c r="B43" s="1">
        <f t="shared" si="1"/>
        <v>41830</v>
      </c>
      <c r="C43" s="2">
        <f t="shared" si="0"/>
        <v>14.523287671232877</v>
      </c>
      <c r="D43" s="4">
        <v>202.35</v>
      </c>
      <c r="E43" s="4">
        <f>ROUND(E42*(1+$B$2*(C43-C42))+E41*$B$2*(C42-C41)+D43,2)</f>
        <v>400097.07</v>
      </c>
      <c r="F43" s="4">
        <f t="shared" si="4"/>
        <v>5741.0100000000093</v>
      </c>
      <c r="G43" s="5"/>
      <c r="H43" s="5"/>
      <c r="I43" s="5"/>
      <c r="J43" s="5"/>
      <c r="K43" s="5"/>
      <c r="L43" s="5"/>
      <c r="M43" s="5"/>
    </row>
    <row r="44" spans="1:13">
      <c r="B44" s="1">
        <v>41833</v>
      </c>
      <c r="C44" s="2">
        <f t="shared" si="0"/>
        <v>14.531506849315068</v>
      </c>
      <c r="D44" s="4">
        <v>8382.2199999999993</v>
      </c>
      <c r="E44" s="4">
        <f>E43+D44</f>
        <v>408479.29</v>
      </c>
      <c r="F44" s="4">
        <f t="shared" si="4"/>
        <v>8382.2199999999721</v>
      </c>
      <c r="G44" s="5"/>
      <c r="H44" s="5"/>
      <c r="I44" s="5"/>
      <c r="J44" s="5"/>
      <c r="K44" s="5"/>
      <c r="L44" s="5"/>
      <c r="M44" s="5"/>
    </row>
    <row r="45" spans="1:13">
      <c r="A45">
        <v>38</v>
      </c>
      <c r="B45" s="1">
        <f t="shared" si="1"/>
        <v>41861</v>
      </c>
      <c r="C45" s="2">
        <f t="shared" ref="C45" si="5">YEAR(B45)-2000+(B45-DATE(YEAR(B45),1,))/(DATE(YEAR(B45)+1,,)-DATE(YEAR(B45),,))</f>
        <v>14.608219178082193</v>
      </c>
      <c r="D45" s="4">
        <v>0</v>
      </c>
      <c r="E45" s="4">
        <f>ROUND(E44*(1+$B$2*(C45-C44))+E43*$B$2*(C44-C43)+D45,2)</f>
        <v>414399.97</v>
      </c>
      <c r="F45" s="4">
        <f t="shared" si="4"/>
        <v>5920.679999999993</v>
      </c>
      <c r="G45" s="5"/>
      <c r="H45" s="5"/>
      <c r="I45" s="5"/>
      <c r="J45" s="5"/>
      <c r="K45" s="5"/>
      <c r="L45" s="5"/>
      <c r="M45" s="5"/>
    </row>
    <row r="46" spans="1:13">
      <c r="A46">
        <v>39</v>
      </c>
      <c r="B46" s="1">
        <f t="shared" si="1"/>
        <v>41892</v>
      </c>
      <c r="C46" s="2">
        <f t="shared" ref="C46:C53" si="6">YEAR(B46)-2000+(B46-DATE(YEAR(B46),1,))/(DATE(YEAR(B46)+1,,)-DATE(YEAR(B46),,))</f>
        <v>14.693150684931506</v>
      </c>
      <c r="D46" s="4">
        <f t="shared" ref="D45:D58" si="7">D45</f>
        <v>0</v>
      </c>
      <c r="E46" s="4">
        <f t="shared" ref="E46:E53" si="8">ROUND(E45*(1+$B$2*(C46-C45))+D46,2)</f>
        <v>420418.42</v>
      </c>
      <c r="F46" s="4">
        <f t="shared" si="4"/>
        <v>6018.4500000000116</v>
      </c>
      <c r="G46" s="5"/>
      <c r="H46" s="5"/>
      <c r="I46" s="5"/>
      <c r="J46" s="5"/>
      <c r="K46" s="5"/>
      <c r="L46" s="5"/>
      <c r="M46" s="5"/>
    </row>
    <row r="47" spans="1:13">
      <c r="A47">
        <v>40</v>
      </c>
      <c r="B47" s="1">
        <f t="shared" si="1"/>
        <v>41922</v>
      </c>
      <c r="C47" s="2">
        <f t="shared" si="6"/>
        <v>14.775342465753425</v>
      </c>
      <c r="D47" s="4">
        <f t="shared" si="7"/>
        <v>0</v>
      </c>
      <c r="E47" s="4">
        <f t="shared" si="8"/>
        <v>426327.31</v>
      </c>
      <c r="F47" s="4">
        <f t="shared" si="4"/>
        <v>5908.890000000014</v>
      </c>
      <c r="G47" s="5"/>
      <c r="H47" s="5"/>
      <c r="I47" s="5"/>
      <c r="J47" s="5"/>
      <c r="K47" s="5"/>
      <c r="L47" s="5"/>
      <c r="M47" s="5"/>
    </row>
    <row r="48" spans="1:13">
      <c r="A48">
        <v>41</v>
      </c>
      <c r="B48" s="1">
        <f t="shared" si="1"/>
        <v>41953</v>
      </c>
      <c r="C48" s="2">
        <f t="shared" si="6"/>
        <v>14.860273972602739</v>
      </c>
      <c r="D48" s="4">
        <f t="shared" si="7"/>
        <v>0</v>
      </c>
      <c r="E48" s="4">
        <f t="shared" si="8"/>
        <v>432518.98</v>
      </c>
      <c r="F48" s="4">
        <f t="shared" si="4"/>
        <v>6191.6699999999837</v>
      </c>
      <c r="G48" s="5"/>
      <c r="H48" s="5"/>
      <c r="I48" s="5"/>
      <c r="J48" s="5"/>
      <c r="K48" s="5"/>
      <c r="L48" s="5"/>
      <c r="M48" s="5"/>
    </row>
    <row r="49" spans="1:13">
      <c r="A49">
        <v>42</v>
      </c>
      <c r="B49" s="1">
        <f t="shared" si="1"/>
        <v>41983</v>
      </c>
      <c r="C49" s="2">
        <f t="shared" si="6"/>
        <v>14.942465753424658</v>
      </c>
      <c r="D49" s="4">
        <f t="shared" si="7"/>
        <v>0</v>
      </c>
      <c r="E49" s="4">
        <f t="shared" si="8"/>
        <v>438597.95</v>
      </c>
      <c r="F49" s="4">
        <f t="shared" si="4"/>
        <v>6078.9700000000303</v>
      </c>
      <c r="G49" s="5"/>
      <c r="H49" s="5"/>
      <c r="I49" s="5"/>
      <c r="J49" s="5"/>
      <c r="K49" s="5"/>
      <c r="L49" s="5"/>
      <c r="M49" s="5"/>
    </row>
    <row r="50" spans="1:13">
      <c r="A50">
        <v>43</v>
      </c>
      <c r="B50" s="1">
        <f t="shared" si="1"/>
        <v>42014</v>
      </c>
      <c r="C50" s="2">
        <f t="shared" si="6"/>
        <v>15.027397260273972</v>
      </c>
      <c r="D50" s="4">
        <f t="shared" si="7"/>
        <v>0</v>
      </c>
      <c r="E50" s="4">
        <f t="shared" si="8"/>
        <v>444967.83</v>
      </c>
      <c r="F50" s="4">
        <f t="shared" si="4"/>
        <v>6369.8800000000047</v>
      </c>
      <c r="G50" s="5"/>
      <c r="H50" s="5"/>
      <c r="I50" s="5"/>
      <c r="J50" s="5"/>
      <c r="K50" s="5"/>
      <c r="L50" s="5"/>
      <c r="M50" s="5"/>
    </row>
    <row r="51" spans="1:13">
      <c r="A51">
        <v>44</v>
      </c>
      <c r="B51" s="1">
        <f t="shared" si="1"/>
        <v>42045</v>
      </c>
      <c r="C51" s="2">
        <f t="shared" si="6"/>
        <v>15.112328767123287</v>
      </c>
      <c r="D51" s="4">
        <f t="shared" si="7"/>
        <v>0</v>
      </c>
      <c r="E51" s="4">
        <f t="shared" si="8"/>
        <v>451430.23</v>
      </c>
      <c r="F51" s="4">
        <f t="shared" si="4"/>
        <v>6462.3999999999651</v>
      </c>
      <c r="G51" s="5"/>
      <c r="H51" s="5"/>
      <c r="I51" s="5"/>
      <c r="J51" s="5"/>
      <c r="K51" s="5"/>
      <c r="L51" s="5"/>
      <c r="M51" s="5"/>
    </row>
    <row r="52" spans="1:13">
      <c r="A52">
        <v>45</v>
      </c>
      <c r="B52" s="1">
        <f t="shared" si="1"/>
        <v>42073</v>
      </c>
      <c r="C52" s="2">
        <f t="shared" si="6"/>
        <v>15.189041095890412</v>
      </c>
      <c r="D52" s="4">
        <f t="shared" si="7"/>
        <v>0</v>
      </c>
      <c r="E52" s="4">
        <f t="shared" si="8"/>
        <v>457352.01</v>
      </c>
      <c r="F52" s="4">
        <f t="shared" si="4"/>
        <v>5921.7800000000279</v>
      </c>
      <c r="G52" s="5"/>
      <c r="H52" s="5"/>
      <c r="I52" s="5"/>
      <c r="J52" s="5"/>
      <c r="K52" s="5"/>
      <c r="L52" s="5"/>
      <c r="M52" s="5"/>
    </row>
    <row r="53" spans="1:13">
      <c r="A53">
        <v>46</v>
      </c>
      <c r="B53" s="1">
        <f t="shared" si="1"/>
        <v>42104</v>
      </c>
      <c r="C53" s="2">
        <f t="shared" si="6"/>
        <v>15.273972602739725</v>
      </c>
      <c r="D53" s="4">
        <f t="shared" si="7"/>
        <v>0</v>
      </c>
      <c r="E53" s="4">
        <f t="shared" si="8"/>
        <v>463994.26</v>
      </c>
      <c r="F53" s="4">
        <f t="shared" si="4"/>
        <v>6642.25</v>
      </c>
      <c r="G53" s="5"/>
      <c r="H53" s="5"/>
      <c r="I53" s="5"/>
      <c r="J53" s="5"/>
      <c r="K53" s="5"/>
      <c r="L53" s="5"/>
      <c r="M53" s="5"/>
    </row>
    <row r="54" spans="1:13">
      <c r="A54">
        <v>47</v>
      </c>
      <c r="B54" s="1">
        <f t="shared" ref="B54:B58" si="9">EDATE($B$5,A54)</f>
        <v>42134</v>
      </c>
      <c r="C54" s="2">
        <f t="shared" ref="C54:C58" si="10">YEAR(B54)-2000+(B54-DATE(YEAR(B54),1,))/(DATE(YEAR(B54)+1,,)-DATE(YEAR(B54),,))</f>
        <v>15.356164383561644</v>
      </c>
      <c r="D54" s="4">
        <f t="shared" si="7"/>
        <v>0</v>
      </c>
      <c r="E54" s="4">
        <f t="shared" ref="E54:E58" si="11">ROUND(E53*(1+$B$2*(C54-C53))+D54,2)</f>
        <v>470515.6</v>
      </c>
      <c r="F54" s="4">
        <f t="shared" si="4"/>
        <v>6521.3399999999674</v>
      </c>
      <c r="G54" s="5"/>
      <c r="H54" s="5"/>
      <c r="I54" s="5"/>
      <c r="J54" s="5"/>
      <c r="K54" s="5"/>
      <c r="L54" s="5"/>
      <c r="M54" s="5"/>
    </row>
    <row r="55" spans="1:13">
      <c r="A55">
        <v>48</v>
      </c>
      <c r="B55" s="1">
        <f t="shared" si="9"/>
        <v>42165</v>
      </c>
      <c r="C55" s="2">
        <f t="shared" si="10"/>
        <v>15.441095890410958</v>
      </c>
      <c r="D55" s="4">
        <f t="shared" si="7"/>
        <v>0</v>
      </c>
      <c r="E55" s="4">
        <f t="shared" si="11"/>
        <v>477349.03</v>
      </c>
      <c r="F55" s="4">
        <f t="shared" si="4"/>
        <v>6833.4300000000512</v>
      </c>
      <c r="G55" s="5"/>
      <c r="H55" s="5"/>
      <c r="I55" s="5"/>
      <c r="J55" s="5"/>
      <c r="K55" s="5"/>
      <c r="L55" s="5"/>
      <c r="M55" s="5"/>
    </row>
    <row r="56" spans="1:13">
      <c r="A56">
        <v>49</v>
      </c>
      <c r="B56" s="1">
        <f t="shared" si="9"/>
        <v>42195</v>
      </c>
      <c r="C56" s="2">
        <f t="shared" si="10"/>
        <v>15.523287671232877</v>
      </c>
      <c r="D56" s="4">
        <f t="shared" si="7"/>
        <v>0</v>
      </c>
      <c r="E56" s="4">
        <f t="shared" si="11"/>
        <v>484058.07</v>
      </c>
      <c r="F56" s="4">
        <f t="shared" si="4"/>
        <v>6709.039999999979</v>
      </c>
      <c r="G56" s="5"/>
      <c r="H56" s="5"/>
      <c r="I56" s="5"/>
      <c r="J56" s="5"/>
      <c r="K56" s="5"/>
      <c r="L56" s="5"/>
      <c r="M56" s="5"/>
    </row>
    <row r="57" spans="1:13">
      <c r="A57">
        <v>50</v>
      </c>
      <c r="B57" s="1">
        <f t="shared" si="9"/>
        <v>42226</v>
      </c>
      <c r="C57" s="2">
        <f t="shared" si="10"/>
        <v>15.608219178082193</v>
      </c>
      <c r="D57" s="4">
        <f t="shared" si="7"/>
        <v>0</v>
      </c>
      <c r="E57" s="4">
        <f t="shared" si="11"/>
        <v>491088.18</v>
      </c>
      <c r="F57" s="4">
        <f t="shared" si="4"/>
        <v>7030.109999999986</v>
      </c>
      <c r="G57" s="5"/>
      <c r="H57" s="5"/>
      <c r="I57" s="5"/>
      <c r="J57" s="5"/>
      <c r="K57" s="5"/>
      <c r="L57" s="5"/>
      <c r="M57" s="5"/>
    </row>
    <row r="58" spans="1:13">
      <c r="A58">
        <v>51</v>
      </c>
      <c r="B58" s="1">
        <f t="shared" si="9"/>
        <v>42257</v>
      </c>
      <c r="C58" s="2">
        <f t="shared" si="10"/>
        <v>15.693150684931506</v>
      </c>
      <c r="D58" s="4">
        <f t="shared" si="7"/>
        <v>0</v>
      </c>
      <c r="E58" s="4">
        <f t="shared" si="11"/>
        <v>498220.39</v>
      </c>
      <c r="F58" s="4">
        <f t="shared" si="4"/>
        <v>7132.210000000021</v>
      </c>
      <c r="G58" s="5"/>
      <c r="H58" s="5"/>
      <c r="I58" s="5"/>
      <c r="J58" s="5"/>
      <c r="K58" s="5"/>
      <c r="L58" s="5"/>
      <c r="M58" s="5"/>
    </row>
    <row r="59" spans="1:13">
      <c r="B59" s="1">
        <v>42263</v>
      </c>
      <c r="C59" s="2">
        <f t="shared" si="0"/>
        <v>15.70958904109589</v>
      </c>
      <c r="D59" s="4">
        <v>9345.9500000000007</v>
      </c>
      <c r="E59" s="4">
        <f>E58+D59</f>
        <v>507566.34</v>
      </c>
      <c r="F59" s="4">
        <f t="shared" si="4"/>
        <v>9345.9500000000116</v>
      </c>
      <c r="G59" s="5"/>
      <c r="H59" s="5"/>
      <c r="I59" s="5"/>
      <c r="J59" s="5"/>
      <c r="K59" s="5"/>
      <c r="L59" s="5"/>
      <c r="M59" s="5"/>
    </row>
    <row r="60" spans="1:13">
      <c r="A60">
        <v>52</v>
      </c>
      <c r="B60" s="1">
        <v>42287</v>
      </c>
      <c r="C60" s="2">
        <f t="shared" si="0"/>
        <v>15.775342465753425</v>
      </c>
      <c r="D60" s="4">
        <v>0</v>
      </c>
      <c r="E60" s="4">
        <f>ROUND(E59*(1+$B$2*(C60-C59))+E58*$B$2*(C59-C58)+D60,2)</f>
        <v>514673.81</v>
      </c>
      <c r="F60" s="4">
        <f t="shared" si="4"/>
        <v>7107.4699999999721</v>
      </c>
      <c r="G60" s="5"/>
      <c r="H60" s="5"/>
      <c r="I60" s="5"/>
      <c r="J60" s="5"/>
      <c r="K60" s="5"/>
      <c r="L60" s="5"/>
      <c r="M60" s="5"/>
    </row>
    <row r="61" spans="1:13">
      <c r="B61" s="1">
        <v>42293</v>
      </c>
      <c r="C61" s="2">
        <f t="shared" si="0"/>
        <v>15.791780821917808</v>
      </c>
      <c r="D61" s="4">
        <v>4835.9399999999996</v>
      </c>
      <c r="E61" s="4">
        <f>E60+D61</f>
        <v>519509.75</v>
      </c>
      <c r="F61" s="4">
        <f t="shared" si="4"/>
        <v>4835.9400000000023</v>
      </c>
      <c r="G61" s="5"/>
      <c r="H61" s="5"/>
      <c r="I61" s="5"/>
      <c r="J61" s="5"/>
      <c r="K61" s="5"/>
      <c r="L61" s="5"/>
      <c r="M61" s="5"/>
    </row>
    <row r="62" spans="1:13">
      <c r="B62" s="1">
        <v>42310</v>
      </c>
      <c r="C62" s="2">
        <f t="shared" si="0"/>
        <v>15.838356164383562</v>
      </c>
      <c r="D62" s="4">
        <v>3093.82</v>
      </c>
      <c r="E62" s="4">
        <f>E61+D62</f>
        <v>522603.57</v>
      </c>
      <c r="F62" s="4">
        <f t="shared" si="4"/>
        <v>3093.820000000007</v>
      </c>
      <c r="G62" s="5"/>
      <c r="H62" s="5"/>
      <c r="I62" s="5"/>
      <c r="J62" s="5"/>
      <c r="K62" s="5"/>
      <c r="L62" s="5"/>
      <c r="M62" s="5"/>
    </row>
    <row r="63" spans="1:13">
      <c r="A63">
        <v>53</v>
      </c>
      <c r="B63" s="1">
        <f t="shared" ref="B63" si="12">EDATE($B$5,A63)</f>
        <v>42318</v>
      </c>
      <c r="C63" s="2">
        <f t="shared" si="0"/>
        <v>15.860273972602739</v>
      </c>
      <c r="D63" s="4"/>
      <c r="E63" s="4">
        <f>ROUND(E62*(1+$B$2*(C63-C62))+E61*$B$2*(C62-C61)+E60*$B$2*(C61-C60)+D63,2)</f>
        <v>530146.56000000006</v>
      </c>
      <c r="F63" s="4">
        <f t="shared" si="4"/>
        <v>7542.9900000000489</v>
      </c>
      <c r="G63" s="5"/>
      <c r="H63" s="5"/>
      <c r="I63" s="5"/>
      <c r="J63" s="5"/>
      <c r="K63" s="5"/>
      <c r="L63" s="5"/>
      <c r="M63" s="5"/>
    </row>
    <row r="64" spans="1:13">
      <c r="B64" s="1">
        <v>42325</v>
      </c>
      <c r="C64" s="2">
        <f t="shared" si="0"/>
        <v>15.87945205479452</v>
      </c>
      <c r="D64" s="4">
        <v>9230.9500000000007</v>
      </c>
      <c r="E64" s="4">
        <f>E63+D64</f>
        <v>539377.51</v>
      </c>
      <c r="F64" s="4">
        <f t="shared" si="4"/>
        <v>9230.9499999999534</v>
      </c>
      <c r="G64" s="5"/>
      <c r="H64" s="5"/>
      <c r="I64" s="5"/>
      <c r="J64" s="5"/>
      <c r="K64" s="5"/>
      <c r="L64" s="5"/>
      <c r="M64" s="5"/>
    </row>
    <row r="65" spans="1:13">
      <c r="A65">
        <v>54</v>
      </c>
      <c r="B65" s="1">
        <f t="shared" ref="B65" si="13">EDATE($B$5,A65)</f>
        <v>42348</v>
      </c>
      <c r="C65" s="2">
        <f t="shared" si="0"/>
        <v>15.942465753424658</v>
      </c>
      <c r="D65" s="4"/>
      <c r="E65" s="4">
        <f>ROUND(E64*(1+$B$2*(C65-C64))+E63*$B$2*(C64-C63)+D65,2)</f>
        <v>546928.07999999996</v>
      </c>
      <c r="F65" s="4">
        <f t="shared" si="4"/>
        <v>7550.5699999999488</v>
      </c>
      <c r="G65" s="5"/>
      <c r="H65" s="5"/>
      <c r="I65" s="5"/>
      <c r="J65" s="5"/>
      <c r="K65" s="5"/>
      <c r="L65" s="5"/>
      <c r="M65" s="5"/>
    </row>
    <row r="66" spans="1:13">
      <c r="B66" s="1">
        <v>42355</v>
      </c>
      <c r="C66" s="2">
        <f t="shared" si="0"/>
        <v>15.961643835616439</v>
      </c>
      <c r="D66" s="4">
        <v>6029.13</v>
      </c>
      <c r="E66" s="4">
        <f>E65+D66</f>
        <v>552957.21</v>
      </c>
      <c r="F66" s="4">
        <f t="shared" si="4"/>
        <v>6029.1300000000047</v>
      </c>
      <c r="G66" s="5"/>
      <c r="H66" s="5"/>
    </row>
    <row r="67" spans="1:13">
      <c r="A67">
        <v>55</v>
      </c>
      <c r="B67" s="1">
        <f t="shared" ref="B67:B87" si="14">EDATE($B$5,A67)</f>
        <v>42379</v>
      </c>
      <c r="C67" s="2">
        <f t="shared" si="0"/>
        <v>16.027322404371585</v>
      </c>
      <c r="D67" s="4"/>
      <c r="E67" s="4">
        <f>ROUND(E66*(1+$B$2*(C67-C66))+E65*$B$2*(C66-C65)+D67,2)</f>
        <v>560961.12</v>
      </c>
      <c r="F67" s="4">
        <f t="shared" si="4"/>
        <v>8003.9100000000326</v>
      </c>
      <c r="G67" s="5"/>
      <c r="H67" s="5"/>
    </row>
    <row r="68" spans="1:13">
      <c r="B68" s="1">
        <v>42397</v>
      </c>
      <c r="C68" s="2">
        <f t="shared" si="0"/>
        <v>16.076502732240439</v>
      </c>
      <c r="D68" s="4">
        <v>4835.9399999999996</v>
      </c>
      <c r="E68" s="4">
        <f>E67+D68</f>
        <v>565797.05999999994</v>
      </c>
      <c r="F68" s="4">
        <f t="shared" si="4"/>
        <v>4835.9399999999441</v>
      </c>
      <c r="G68" s="5"/>
      <c r="H68" s="5"/>
    </row>
    <row r="69" spans="1:13">
      <c r="A69">
        <v>56</v>
      </c>
      <c r="B69" s="1">
        <f t="shared" si="14"/>
        <v>42410</v>
      </c>
      <c r="C69" s="2">
        <f t="shared" si="0"/>
        <v>16.112021857923498</v>
      </c>
      <c r="D69" s="4"/>
      <c r="E69" s="4">
        <f>ROUND(E68*(1+$B$2*(C69-C68))+E67*$B$2*(C68-C67)+D69,2)</f>
        <v>573951.17000000004</v>
      </c>
      <c r="F69" s="4">
        <f t="shared" si="4"/>
        <v>8154.1100000001024</v>
      </c>
      <c r="G69" s="5"/>
      <c r="H69" s="5"/>
    </row>
    <row r="70" spans="1:13">
      <c r="B70" s="1">
        <v>42420</v>
      </c>
      <c r="C70" s="2">
        <f t="shared" si="0"/>
        <v>16.139344262295083</v>
      </c>
      <c r="D70" s="4">
        <v>4835.9399999999996</v>
      </c>
      <c r="E70" s="4">
        <f>E69+D70</f>
        <v>578787.11</v>
      </c>
      <c r="F70" s="4">
        <f t="shared" si="4"/>
        <v>4835.9399999999441</v>
      </c>
      <c r="G70" s="5"/>
      <c r="H70" s="5"/>
    </row>
    <row r="71" spans="1:13">
      <c r="A71">
        <v>57</v>
      </c>
      <c r="B71" s="1">
        <f t="shared" si="14"/>
        <v>42439</v>
      </c>
      <c r="C71" s="2">
        <f t="shared" si="0"/>
        <v>16.191256830601091</v>
      </c>
      <c r="D71" s="4"/>
      <c r="E71" s="4">
        <f>ROUND(E70*(1+$B$2*(C71-C70))+E69*$B$2*(C70-C69)+D71,2)</f>
        <v>586606.61</v>
      </c>
      <c r="F71" s="4">
        <f t="shared" si="4"/>
        <v>7819.5</v>
      </c>
      <c r="G71" s="5"/>
      <c r="H71" s="5"/>
    </row>
    <row r="72" spans="1:13">
      <c r="B72" s="1">
        <v>42446</v>
      </c>
      <c r="C72" s="2">
        <f t="shared" si="0"/>
        <v>16.210382513661202</v>
      </c>
      <c r="D72" s="4">
        <v>7322.96</v>
      </c>
      <c r="E72" s="4">
        <f>E71+D72</f>
        <v>593929.56999999995</v>
      </c>
      <c r="F72" s="4">
        <f t="shared" ref="F72:F135" si="15">E72-E71</f>
        <v>7322.9599999999627</v>
      </c>
      <c r="G72" s="5"/>
      <c r="H72" s="5"/>
    </row>
    <row r="73" spans="1:13">
      <c r="A73">
        <v>58</v>
      </c>
      <c r="B73" s="1">
        <f t="shared" si="14"/>
        <v>42470</v>
      </c>
      <c r="C73" s="2">
        <f t="shared" ref="C73:C75" si="16">YEAR(B73)-2000+(B73-DATE(YEAR(B73),1,))/(DATE(YEAR(B73)+1,,)-DATE(YEAR(B73),,))</f>
        <v>16.275956284153004</v>
      </c>
      <c r="D73" s="4"/>
      <c r="E73" s="4">
        <f>ROUND(E72*(1+$B$2*(C73-C72))+E71*$B$2*(C72-C71)+D73,2)</f>
        <v>602507.86</v>
      </c>
      <c r="F73" s="4">
        <f t="shared" si="15"/>
        <v>8578.2900000000373</v>
      </c>
      <c r="G73" s="5"/>
      <c r="H73" s="5"/>
    </row>
    <row r="74" spans="1:13">
      <c r="B74" s="1">
        <v>42487</v>
      </c>
      <c r="C74" s="2">
        <f t="shared" si="16"/>
        <v>16.3224043715847</v>
      </c>
      <c r="D74" s="4">
        <v>5013.6400000000003</v>
      </c>
      <c r="E74" s="4">
        <f>E73+D74</f>
        <v>607521.5</v>
      </c>
      <c r="F74" s="4">
        <f t="shared" si="15"/>
        <v>5013.640000000014</v>
      </c>
      <c r="G74" s="5"/>
      <c r="H74" s="5"/>
    </row>
    <row r="75" spans="1:13">
      <c r="A75">
        <v>59</v>
      </c>
      <c r="B75" s="1">
        <f t="shared" si="14"/>
        <v>42500</v>
      </c>
      <c r="C75" s="2">
        <f t="shared" si="16"/>
        <v>16.357923497267759</v>
      </c>
      <c r="D75" s="4"/>
      <c r="E75" s="4">
        <f>ROUND(E74*(1+$B$2*(C75-C74))+E73*$B$2*(C74-C73)+D75,2)</f>
        <v>615996.93999999994</v>
      </c>
      <c r="F75" s="4">
        <f t="shared" si="15"/>
        <v>8475.4399999999441</v>
      </c>
      <c r="G75" s="5"/>
      <c r="H75" s="5"/>
    </row>
    <row r="76" spans="1:13">
      <c r="B76" s="1">
        <v>42520</v>
      </c>
      <c r="C76" s="2">
        <f t="shared" ref="C76:C139" si="17">YEAR(B76)-2000+(B76-DATE(YEAR(B76),1,))/(DATE(YEAR(B76)+1,,)-DATE(YEAR(B76),,))</f>
        <v>16.412568306010929</v>
      </c>
      <c r="D76" s="4">
        <v>5025.24</v>
      </c>
      <c r="E76" s="4">
        <f>E75+D76</f>
        <v>621022.17999999993</v>
      </c>
      <c r="F76" s="4">
        <f t="shared" si="15"/>
        <v>5025.2399999999907</v>
      </c>
      <c r="G76" s="5"/>
      <c r="H76" s="5"/>
    </row>
    <row r="77" spans="1:13">
      <c r="A77">
        <v>60</v>
      </c>
      <c r="B77" s="1">
        <f t="shared" si="14"/>
        <v>42531</v>
      </c>
      <c r="C77" s="2">
        <f t="shared" si="17"/>
        <v>16.442622950819672</v>
      </c>
      <c r="D77" s="4">
        <v>-630232.19999999995</v>
      </c>
      <c r="E77" s="4">
        <f>ROUND(E76*(1+$B$2*(C77-C76))+E75*$B$2*(C76-C75)+D77,2)</f>
        <v>-262.33999999999997</v>
      </c>
      <c r="F77" s="4">
        <f t="shared" si="15"/>
        <v>-621284.5199999999</v>
      </c>
      <c r="G77" s="5"/>
      <c r="I77" s="5"/>
    </row>
    <row r="78" spans="1:13">
      <c r="B78" s="1">
        <v>42542</v>
      </c>
      <c r="C78" s="2">
        <f t="shared" si="17"/>
        <v>16.472677595628415</v>
      </c>
      <c r="D78" s="4">
        <v>5025.24</v>
      </c>
      <c r="E78" s="4">
        <f>D78-G78</f>
        <v>4747.05</v>
      </c>
      <c r="F78" s="4">
        <f t="shared" si="15"/>
        <v>5009.3900000000003</v>
      </c>
      <c r="G78" s="5">
        <f>SUM(H78:K78)</f>
        <v>278.19</v>
      </c>
      <c r="H78" s="5">
        <f>-E77</f>
        <v>262.33999999999997</v>
      </c>
      <c r="I78" s="5">
        <f>ROUND(H78*$B$2*(C78-C77),2)</f>
        <v>1.35</v>
      </c>
      <c r="J78" s="5">
        <f>ROUND(H78*(B78-B77)*0.5%,2)</f>
        <v>14.43</v>
      </c>
      <c r="K78" s="5">
        <f>ROUND(I78*(B78-B77)*0.5%,2)</f>
        <v>7.0000000000000007E-2</v>
      </c>
    </row>
    <row r="79" spans="1:13">
      <c r="A79">
        <v>61</v>
      </c>
      <c r="B79" s="1">
        <f t="shared" si="14"/>
        <v>42561</v>
      </c>
      <c r="C79" s="2">
        <f t="shared" si="17"/>
        <v>16.524590163934427</v>
      </c>
      <c r="D79" s="4"/>
      <c r="E79" s="4">
        <f>ROUND(E78*(1+$B$2*(C79-C78))+D79,2)</f>
        <v>4789.1899999999996</v>
      </c>
      <c r="F79" s="4">
        <f t="shared" si="15"/>
        <v>42.139999999999418</v>
      </c>
      <c r="G79" s="5"/>
      <c r="H79" s="5"/>
    </row>
    <row r="80" spans="1:13">
      <c r="B80" s="1">
        <v>42569</v>
      </c>
      <c r="C80" s="2">
        <f t="shared" si="17"/>
        <v>16.546448087431695</v>
      </c>
      <c r="D80" s="4">
        <v>5025.29</v>
      </c>
      <c r="E80" s="4">
        <f>E79+D80</f>
        <v>9814.48</v>
      </c>
      <c r="F80" s="4">
        <f t="shared" si="15"/>
        <v>5025.29</v>
      </c>
      <c r="G80" s="5"/>
      <c r="H80" s="5"/>
    </row>
    <row r="81" spans="1:8">
      <c r="A81">
        <v>62</v>
      </c>
      <c r="B81" s="1">
        <f t="shared" si="14"/>
        <v>42592</v>
      </c>
      <c r="C81" s="2">
        <f t="shared" si="17"/>
        <v>16.60928961748634</v>
      </c>
      <c r="D81" s="4"/>
      <c r="E81" s="4">
        <f>ROUND(E80*(1+$B$2*(C81-C80))+E79*$B$2*(C80-C79)+D81,2)</f>
        <v>9937.85</v>
      </c>
      <c r="F81" s="4">
        <f t="shared" si="15"/>
        <v>123.3700000000008</v>
      </c>
      <c r="G81" s="5"/>
      <c r="H81" s="5"/>
    </row>
    <row r="82" spans="1:8">
      <c r="B82" s="1">
        <v>42600</v>
      </c>
      <c r="C82" s="2">
        <f t="shared" si="17"/>
        <v>16.631147540983605</v>
      </c>
      <c r="D82" s="4">
        <v>5025.24</v>
      </c>
      <c r="E82" s="4">
        <f>E81+D82</f>
        <v>14963.09</v>
      </c>
      <c r="F82" s="4">
        <f t="shared" si="15"/>
        <v>5025.24</v>
      </c>
      <c r="G82" s="5"/>
      <c r="H82" s="5"/>
    </row>
    <row r="83" spans="1:8">
      <c r="A83">
        <v>63</v>
      </c>
      <c r="B83" s="1">
        <f t="shared" si="14"/>
        <v>42623</v>
      </c>
      <c r="C83" s="2">
        <f t="shared" si="17"/>
        <v>16.693989071038253</v>
      </c>
      <c r="D83" s="4"/>
      <c r="E83" s="4">
        <f>ROUND(E82*(1+$B$2*(C83-C82))+E81*$B$2*(C82-C81)+D83,2)</f>
        <v>15161.03</v>
      </c>
      <c r="F83" s="4">
        <f t="shared" si="15"/>
        <v>197.94000000000051</v>
      </c>
      <c r="G83" s="5"/>
      <c r="H83" s="5"/>
    </row>
    <row r="84" spans="1:8">
      <c r="B84" s="1">
        <v>42633</v>
      </c>
      <c r="C84" s="2">
        <f t="shared" si="17"/>
        <v>16.721311475409838</v>
      </c>
      <c r="D84" s="4">
        <v>5025.3</v>
      </c>
      <c r="E84" s="4">
        <f>E83+D84</f>
        <v>20186.330000000002</v>
      </c>
      <c r="F84" s="4">
        <f t="shared" si="15"/>
        <v>5025.3000000000011</v>
      </c>
      <c r="G84" s="5"/>
      <c r="H84" s="5"/>
    </row>
    <row r="85" spans="1:8">
      <c r="A85">
        <v>64</v>
      </c>
      <c r="B85" s="1">
        <f t="shared" si="14"/>
        <v>42653</v>
      </c>
      <c r="C85" s="2">
        <f t="shared" si="17"/>
        <v>16.775956284153004</v>
      </c>
      <c r="D85" s="4"/>
      <c r="E85" s="4">
        <f>ROUND(E84*(1+$B$2*(C85-C84))+E83*$B$2*(C84-C83)+D85,2)</f>
        <v>20445.79</v>
      </c>
      <c r="F85" s="4">
        <f t="shared" si="15"/>
        <v>259.45999999999913</v>
      </c>
      <c r="G85" s="5"/>
      <c r="H85" s="5"/>
    </row>
    <row r="86" spans="1:8">
      <c r="B86" s="1">
        <v>42660</v>
      </c>
      <c r="C86" s="2">
        <f t="shared" si="17"/>
        <v>16.795081967213115</v>
      </c>
      <c r="D86" s="4">
        <v>4492.28</v>
      </c>
      <c r="E86" s="4">
        <f>E85+D86</f>
        <v>24938.07</v>
      </c>
      <c r="F86" s="4">
        <f t="shared" si="15"/>
        <v>4492.2799999999988</v>
      </c>
      <c r="G86" s="5"/>
      <c r="H86" s="5"/>
    </row>
    <row r="87" spans="1:8">
      <c r="A87">
        <f>A85+1</f>
        <v>65</v>
      </c>
      <c r="B87" s="1">
        <f t="shared" si="14"/>
        <v>42684</v>
      </c>
      <c r="C87" s="2">
        <f t="shared" si="17"/>
        <v>16.860655737704917</v>
      </c>
      <c r="D87" s="4"/>
      <c r="E87" s="4">
        <f>ROUND(E86*(1+$B$2*(C87-C86))+E85*$B$2*(C86-C85)+D87,2)</f>
        <v>25284.57</v>
      </c>
      <c r="F87" s="4">
        <f t="shared" si="15"/>
        <v>346.5</v>
      </c>
      <c r="G87" s="5"/>
      <c r="H87" s="5"/>
    </row>
    <row r="88" spans="1:8">
      <c r="B88" s="1">
        <v>42705</v>
      </c>
      <c r="C88" s="2">
        <f t="shared" si="17"/>
        <v>16.918032786885245</v>
      </c>
      <c r="D88" s="4">
        <v>4772.26</v>
      </c>
      <c r="E88" s="4">
        <f>E87+D88</f>
        <v>30056.83</v>
      </c>
      <c r="F88" s="4">
        <f t="shared" si="15"/>
        <v>4772.260000000002</v>
      </c>
      <c r="G88" s="5"/>
      <c r="H88" s="5"/>
    </row>
    <row r="89" spans="1:8">
      <c r="A89">
        <f>A87+1</f>
        <v>66</v>
      </c>
      <c r="B89" s="1">
        <f t="shared" ref="B89" si="18">EDATE($B$5,A89)</f>
        <v>42714</v>
      </c>
      <c r="C89" s="2">
        <f t="shared" si="17"/>
        <v>16.942622950819672</v>
      </c>
      <c r="D89" s="4"/>
      <c r="E89" s="4">
        <f>ROUND(E88*(1+$B$2*(C89-C88))+E87*$B$2*(C88-C87)+D89,2)</f>
        <v>30431.3</v>
      </c>
      <c r="F89" s="4">
        <f t="shared" si="15"/>
        <v>374.46999999999753</v>
      </c>
      <c r="G89" s="5"/>
      <c r="H89" s="5"/>
    </row>
    <row r="90" spans="1:8">
      <c r="B90" s="1">
        <v>42725</v>
      </c>
      <c r="C90" s="2">
        <f t="shared" si="17"/>
        <v>16.972677595628415</v>
      </c>
      <c r="D90" s="4">
        <v>5732.18</v>
      </c>
      <c r="E90" s="4">
        <f>E89+D90</f>
        <v>36163.479999999996</v>
      </c>
      <c r="F90" s="4">
        <f t="shared" si="15"/>
        <v>5732.1799999999967</v>
      </c>
      <c r="G90" s="5"/>
      <c r="H90" s="5"/>
    </row>
    <row r="91" spans="1:8">
      <c r="A91">
        <f>A89+1</f>
        <v>67</v>
      </c>
      <c r="B91" s="1">
        <f t="shared" ref="B91" si="19">EDATE($B$5,A91)</f>
        <v>42745</v>
      </c>
      <c r="C91" s="2">
        <f t="shared" si="17"/>
        <v>17.027397260273972</v>
      </c>
      <c r="D91" s="4"/>
      <c r="E91" s="4">
        <f>ROUND(E90*(1+$B$2*(C91-C90))+E89*$B$2*(C90-C89)+D91,2)</f>
        <v>36658.26</v>
      </c>
      <c r="F91" s="4">
        <f t="shared" si="15"/>
        <v>494.78000000000611</v>
      </c>
      <c r="G91" s="5"/>
      <c r="H91" s="5"/>
    </row>
    <row r="92" spans="1:8">
      <c r="B92" s="1">
        <v>42755</v>
      </c>
      <c r="C92" s="2">
        <f t="shared" si="17"/>
        <v>17.054794520547944</v>
      </c>
      <c r="D92" s="4">
        <v>4772.22</v>
      </c>
      <c r="E92" s="4">
        <f>E91+D92</f>
        <v>41430.480000000003</v>
      </c>
      <c r="F92" s="4">
        <f t="shared" si="15"/>
        <v>4772.2200000000012</v>
      </c>
      <c r="G92" s="5"/>
      <c r="H92" s="5"/>
    </row>
    <row r="93" spans="1:8">
      <c r="A93">
        <f>A91+1</f>
        <v>68</v>
      </c>
      <c r="B93" s="1">
        <f t="shared" ref="B93" si="20">EDATE($B$5,A93)</f>
        <v>42776</v>
      </c>
      <c r="C93" s="2">
        <f t="shared" si="17"/>
        <v>17.112328767123287</v>
      </c>
      <c r="D93" s="4"/>
      <c r="E93" s="4">
        <f>ROUND(E92*(1+$B$2*(C93-C92))+E91*$B$2*(C92-C91)+D93,2)</f>
        <v>42009.83</v>
      </c>
      <c r="F93" s="4">
        <f t="shared" si="15"/>
        <v>579.34999999999854</v>
      </c>
      <c r="G93" s="5"/>
      <c r="H93" s="5"/>
    </row>
    <row r="94" spans="1:8">
      <c r="B94" s="1">
        <v>42796</v>
      </c>
      <c r="C94" s="2">
        <f t="shared" si="17"/>
        <v>17.167123287671235</v>
      </c>
      <c r="D94" s="4">
        <v>4492.32</v>
      </c>
      <c r="E94" s="4">
        <f>E93+D94</f>
        <v>46502.15</v>
      </c>
      <c r="F94" s="4">
        <f t="shared" si="15"/>
        <v>4492.32</v>
      </c>
      <c r="G94" s="5"/>
      <c r="H94" s="5"/>
    </row>
    <row r="95" spans="1:8">
      <c r="A95">
        <f>A93+1</f>
        <v>69</v>
      </c>
      <c r="B95" s="1">
        <f t="shared" ref="B95" si="21">EDATE($B$5,A95)</f>
        <v>42804</v>
      </c>
      <c r="C95" s="2">
        <f t="shared" si="17"/>
        <v>17.18904109589041</v>
      </c>
      <c r="D95" s="4"/>
      <c r="E95" s="4">
        <f>ROUND(E94*(1+$B$2*(C95-C94))+E93*$B$2*(C94-C93)+D95,2)</f>
        <v>47070.06</v>
      </c>
      <c r="F95" s="4">
        <f t="shared" si="15"/>
        <v>567.90999999999622</v>
      </c>
      <c r="G95" s="5"/>
      <c r="H95" s="5"/>
    </row>
    <row r="96" spans="1:8">
      <c r="B96" s="1">
        <v>42817</v>
      </c>
      <c r="C96" s="2">
        <f t="shared" si="17"/>
        <v>17.224657534246575</v>
      </c>
      <c r="D96" s="4">
        <v>4772.22</v>
      </c>
      <c r="E96" s="4">
        <f>E95+D96</f>
        <v>51842.28</v>
      </c>
      <c r="F96" s="4">
        <f t="shared" si="15"/>
        <v>4772.2200000000012</v>
      </c>
      <c r="G96" s="5"/>
      <c r="H96" s="5"/>
    </row>
    <row r="97" spans="1:8">
      <c r="A97">
        <f>A95+1</f>
        <v>70</v>
      </c>
      <c r="B97" s="1">
        <f t="shared" ref="B97" si="22">EDATE($B$5,A97)</f>
        <v>42835</v>
      </c>
      <c r="C97" s="2">
        <f t="shared" si="17"/>
        <v>17.273972602739725</v>
      </c>
      <c r="D97" s="4"/>
      <c r="E97" s="4">
        <f>ROUND(E96*(1+$B$2*(C97-C96))+E95*$B$2*(C96-C95)+D97,2)</f>
        <v>52566.14</v>
      </c>
      <c r="F97" s="4">
        <f t="shared" si="15"/>
        <v>723.86000000000058</v>
      </c>
      <c r="G97" s="5"/>
      <c r="H97" s="5"/>
    </row>
    <row r="98" spans="1:8">
      <c r="B98" s="1">
        <v>42859</v>
      </c>
      <c r="C98" s="2">
        <f t="shared" si="17"/>
        <v>17.339726027397262</v>
      </c>
      <c r="D98" s="4">
        <v>4353.6000000000004</v>
      </c>
      <c r="E98" s="4">
        <f>E97+D98</f>
        <v>56919.74</v>
      </c>
      <c r="F98" s="4">
        <f t="shared" si="15"/>
        <v>4353.5999999999985</v>
      </c>
      <c r="G98" s="5"/>
      <c r="H98" s="5"/>
    </row>
    <row r="99" spans="1:8">
      <c r="A99">
        <f>A97+1</f>
        <v>71</v>
      </c>
      <c r="B99" s="1">
        <f t="shared" ref="B99" si="23">EDATE($B$5,A99)</f>
        <v>42865</v>
      </c>
      <c r="C99" s="2">
        <f t="shared" si="17"/>
        <v>17.356164383561644</v>
      </c>
      <c r="D99" s="4"/>
      <c r="E99" s="4">
        <f>ROUND(E98*(1+$B$2*(C99-C98))+E97*$B$2*(C98-C97)+D99,2)</f>
        <v>57670.78</v>
      </c>
      <c r="F99" s="4">
        <f t="shared" si="15"/>
        <v>751.04000000000087</v>
      </c>
      <c r="G99" s="5"/>
      <c r="H99" s="5"/>
    </row>
    <row r="100" spans="1:8">
      <c r="B100" s="1">
        <v>42878</v>
      </c>
      <c r="C100" s="2">
        <f t="shared" si="17"/>
        <v>17.391780821917809</v>
      </c>
      <c r="D100" s="4">
        <v>2394.96</v>
      </c>
      <c r="E100" s="4">
        <f>E99+D100</f>
        <v>60065.74</v>
      </c>
      <c r="F100" s="4">
        <f t="shared" si="15"/>
        <v>2394.9599999999991</v>
      </c>
      <c r="G100" s="5"/>
      <c r="H100" s="5"/>
    </row>
    <row r="101" spans="1:8">
      <c r="A101">
        <f>A99+1</f>
        <v>72</v>
      </c>
      <c r="B101" s="1">
        <f t="shared" ref="B101" si="24">EDATE($B$5,A101)</f>
        <v>42896</v>
      </c>
      <c r="C101" s="2">
        <f t="shared" si="17"/>
        <v>17.44109589041096</v>
      </c>
      <c r="D101" s="4"/>
      <c r="E101" s="4">
        <f>ROUND(E100*(1+$B$2*(C101-C100))+E99*$B$2*(C100-C99)+D101,2)</f>
        <v>60923.51</v>
      </c>
      <c r="F101" s="4">
        <f t="shared" si="15"/>
        <v>857.77000000000407</v>
      </c>
      <c r="G101" s="5"/>
      <c r="H101" s="5"/>
    </row>
    <row r="102" spans="1:8">
      <c r="B102" s="1">
        <v>42906</v>
      </c>
      <c r="C102" s="2">
        <f t="shared" si="17"/>
        <v>17.468493150684932</v>
      </c>
      <c r="D102" s="4">
        <v>2394.94</v>
      </c>
      <c r="E102" s="4">
        <f>E101+D102</f>
        <v>63318.450000000004</v>
      </c>
      <c r="F102" s="4">
        <f t="shared" si="15"/>
        <v>2394.9400000000023</v>
      </c>
      <c r="G102" s="5"/>
      <c r="H102" s="5"/>
    </row>
    <row r="103" spans="1:8">
      <c r="A103">
        <f>A101+1</f>
        <v>73</v>
      </c>
      <c r="B103" s="1">
        <f t="shared" ref="B103" si="25">EDATE($B$5,A103)</f>
        <v>42926</v>
      </c>
      <c r="C103" s="2">
        <f t="shared" si="17"/>
        <v>17.523287671232875</v>
      </c>
      <c r="D103" s="4"/>
      <c r="E103" s="4">
        <f>ROUND(E102*(1+$B$2*(C103-C102))+E101*$B$2*(C102-C101)+D103,2)</f>
        <v>64197.16</v>
      </c>
      <c r="F103" s="4">
        <f t="shared" si="15"/>
        <v>878.70999999999913</v>
      </c>
      <c r="G103" s="5"/>
      <c r="H103" s="5"/>
    </row>
    <row r="104" spans="1:8">
      <c r="B104" s="1">
        <v>42947</v>
      </c>
      <c r="C104" s="2">
        <f t="shared" si="17"/>
        <v>17.580821917808219</v>
      </c>
      <c r="D104" s="4">
        <v>268.57</v>
      </c>
      <c r="E104" s="4">
        <f>E103+D104</f>
        <v>64465.73</v>
      </c>
      <c r="F104" s="4">
        <f t="shared" si="15"/>
        <v>268.56999999999971</v>
      </c>
      <c r="G104" s="5"/>
      <c r="H104" s="5"/>
    </row>
    <row r="105" spans="1:8">
      <c r="A105">
        <f>A103+1</f>
        <v>74</v>
      </c>
      <c r="B105" s="1">
        <f t="shared" ref="B105" si="26">EDATE($B$5,A105)</f>
        <v>42957</v>
      </c>
      <c r="C105" s="2">
        <f t="shared" si="17"/>
        <v>17.608219178082191</v>
      </c>
      <c r="D105" s="4"/>
      <c r="E105" s="4">
        <f>ROUND(E104*(1+$B$2*(C105-C104))+E103*$B$2*(C104-C103)+D105,2)</f>
        <v>65399.34</v>
      </c>
      <c r="F105" s="4">
        <f t="shared" si="15"/>
        <v>933.60999999999331</v>
      </c>
      <c r="G105" s="5"/>
      <c r="H105" s="5"/>
    </row>
    <row r="106" spans="1:8">
      <c r="B106" s="1">
        <v>42978</v>
      </c>
      <c r="C106" s="2">
        <f t="shared" si="17"/>
        <v>17.665753424657535</v>
      </c>
      <c r="D106" s="4">
        <v>1584.31</v>
      </c>
      <c r="E106" s="4">
        <f>E105+D106</f>
        <v>66983.649999999994</v>
      </c>
      <c r="F106" s="4">
        <f t="shared" si="15"/>
        <v>1584.3099999999977</v>
      </c>
      <c r="G106" s="5"/>
      <c r="H106" s="5"/>
    </row>
    <row r="107" spans="1:8">
      <c r="A107">
        <f>A105+1</f>
        <v>75</v>
      </c>
      <c r="B107" s="1">
        <f t="shared" ref="B107" si="27">EDATE($B$5,A107)</f>
        <v>42988</v>
      </c>
      <c r="C107" s="2">
        <f t="shared" si="17"/>
        <v>17.693150684931506</v>
      </c>
      <c r="D107" s="4"/>
      <c r="E107" s="4">
        <f>ROUND(E106*(1+$B$2*(C107-C106))+E105*$B$2*(C106-C105)+D107,2)</f>
        <v>67940.89</v>
      </c>
      <c r="F107" s="4">
        <f t="shared" si="15"/>
        <v>957.24000000000524</v>
      </c>
      <c r="G107" s="5"/>
      <c r="H107" s="5"/>
    </row>
    <row r="108" spans="1:8">
      <c r="B108" s="1">
        <v>42998</v>
      </c>
      <c r="C108" s="2">
        <f t="shared" si="17"/>
        <v>17.720547945205478</v>
      </c>
      <c r="D108" s="4">
        <v>13730.6</v>
      </c>
      <c r="E108" s="4">
        <f>E107+D108</f>
        <v>81671.490000000005</v>
      </c>
      <c r="F108" s="4">
        <f t="shared" si="15"/>
        <v>13730.600000000006</v>
      </c>
      <c r="G108" s="5"/>
      <c r="H108" s="5"/>
    </row>
    <row r="109" spans="1:8">
      <c r="A109">
        <f>A107+1</f>
        <v>76</v>
      </c>
      <c r="B109" s="1">
        <f t="shared" ref="B109" si="28">EDATE($B$5,A109)</f>
        <v>43018</v>
      </c>
      <c r="C109" s="2">
        <f t="shared" si="17"/>
        <v>17.775342465753425</v>
      </c>
      <c r="D109" s="4"/>
      <c r="E109" s="4">
        <f>ROUND(E108*(1+$B$2*(C109-C108))+E107*$B$2*(C108-C107)+D109,2)</f>
        <v>82755.039999999994</v>
      </c>
      <c r="F109" s="4">
        <f t="shared" si="15"/>
        <v>1083.5499999999884</v>
      </c>
      <c r="G109" s="5"/>
      <c r="H109" s="5"/>
    </row>
    <row r="110" spans="1:8">
      <c r="B110" s="1">
        <v>43032</v>
      </c>
      <c r="C110" s="2">
        <f t="shared" si="17"/>
        <v>17.813698630136987</v>
      </c>
      <c r="D110" s="4">
        <v>1056.21</v>
      </c>
      <c r="E110" s="4">
        <f>E109+D110</f>
        <v>83811.25</v>
      </c>
      <c r="F110" s="4">
        <f t="shared" si="15"/>
        <v>1056.2100000000064</v>
      </c>
      <c r="G110" s="5"/>
      <c r="H110" s="5"/>
    </row>
    <row r="111" spans="1:8">
      <c r="A111">
        <f>A109+1</f>
        <v>77</v>
      </c>
      <c r="B111" s="1">
        <f t="shared" ref="B111" si="29">EDATE($B$5,A111)</f>
        <v>43049</v>
      </c>
      <c r="C111" s="2">
        <f t="shared" si="17"/>
        <v>17.860273972602741</v>
      </c>
      <c r="D111" s="4"/>
      <c r="E111" s="4">
        <f>ROUND(E110*(1+$B$2*(C111-C110))+E109*$B$2*(C110-C109)+D111,2)</f>
        <v>85021.54</v>
      </c>
      <c r="F111" s="4">
        <f t="shared" si="15"/>
        <v>1210.2899999999936</v>
      </c>
      <c r="G111" s="5"/>
      <c r="H111" s="5"/>
    </row>
    <row r="112" spans="1:8">
      <c r="B112" s="1">
        <v>43060</v>
      </c>
      <c r="C112" s="2">
        <f t="shared" si="17"/>
        <v>17.890410958904109</v>
      </c>
      <c r="D112" s="4">
        <v>1056.19</v>
      </c>
      <c r="E112" s="4">
        <f>E111+D112</f>
        <v>86077.73</v>
      </c>
      <c r="F112" s="4">
        <f t="shared" si="15"/>
        <v>1056.1900000000023</v>
      </c>
      <c r="G112" s="5"/>
      <c r="H112" s="5"/>
    </row>
    <row r="113" spans="1:8">
      <c r="A113">
        <f>A111+1</f>
        <v>78</v>
      </c>
      <c r="B113" s="1">
        <f t="shared" ref="B113" si="30">EDATE($B$5,A113)</f>
        <v>43079</v>
      </c>
      <c r="C113" s="2">
        <f t="shared" si="17"/>
        <v>17.942465753424656</v>
      </c>
      <c r="D113" s="4"/>
      <c r="E113" s="4">
        <f>ROUND(E112*(1+$B$2*(C113-C112))+E111*$B$2*(C112-C111)+D113,2)</f>
        <v>87282.09</v>
      </c>
      <c r="F113" s="4">
        <f t="shared" si="15"/>
        <v>1204.3600000000006</v>
      </c>
      <c r="G113" s="5"/>
      <c r="H113" s="5"/>
    </row>
    <row r="114" spans="1:8">
      <c r="B114" s="1">
        <v>43084</v>
      </c>
      <c r="C114" s="2">
        <f t="shared" si="17"/>
        <v>17.956164383561642</v>
      </c>
      <c r="D114" s="4">
        <v>1304.92</v>
      </c>
      <c r="E114" s="4">
        <f>E113+D114</f>
        <v>88587.01</v>
      </c>
      <c r="F114" s="4">
        <f t="shared" si="15"/>
        <v>1304.9199999999983</v>
      </c>
      <c r="G114" s="5"/>
      <c r="H114" s="5"/>
    </row>
    <row r="115" spans="1:8">
      <c r="A115">
        <f>A113+1</f>
        <v>79</v>
      </c>
      <c r="B115" s="1">
        <f t="shared" ref="B115" si="31">EDATE($B$5,A115)</f>
        <v>43110</v>
      </c>
      <c r="C115" s="2">
        <f t="shared" si="17"/>
        <v>18.027397260273972</v>
      </c>
      <c r="D115" s="4"/>
      <c r="E115" s="4">
        <f>ROUND(E114*(1+$B$2*(C115-C114))+E113*$B$2*(C114-C113)+D115,2)</f>
        <v>89870.53</v>
      </c>
      <c r="F115" s="4">
        <f t="shared" si="15"/>
        <v>1283.5200000000041</v>
      </c>
      <c r="G115" s="5"/>
      <c r="H115" s="5"/>
    </row>
    <row r="116" spans="1:8">
      <c r="B116" s="1">
        <v>43116</v>
      </c>
      <c r="C116" s="2">
        <f t="shared" si="17"/>
        <v>18.043835616438358</v>
      </c>
      <c r="D116" s="4">
        <v>1304.92</v>
      </c>
      <c r="E116" s="4">
        <f>E115+D116</f>
        <v>91175.45</v>
      </c>
      <c r="F116" s="4">
        <f t="shared" si="15"/>
        <v>1304.9199999999983</v>
      </c>
      <c r="G116" s="5"/>
      <c r="H116" s="5"/>
    </row>
    <row r="117" spans="1:8">
      <c r="A117">
        <f>A115+1</f>
        <v>80</v>
      </c>
      <c r="B117" s="1">
        <f t="shared" ref="B117" si="32">EDATE($B$5,A117)</f>
        <v>43141</v>
      </c>
      <c r="C117" s="2">
        <f t="shared" si="17"/>
        <v>18.112328767123287</v>
      </c>
      <c r="D117" s="4"/>
      <c r="E117" s="4">
        <f>ROUND(E116*(1+$B$2*(C117-C116))+E115*$B$2*(C116-C115)+D117,2)</f>
        <v>92495.95</v>
      </c>
      <c r="F117" s="4">
        <f t="shared" si="15"/>
        <v>1320.5</v>
      </c>
      <c r="G117" s="5"/>
      <c r="H117" s="5"/>
    </row>
    <row r="118" spans="1:8">
      <c r="B118" s="1">
        <v>43151</v>
      </c>
      <c r="C118" s="2">
        <f t="shared" si="17"/>
        <v>18.139726027397259</v>
      </c>
      <c r="D118" s="4">
        <v>1357.1</v>
      </c>
      <c r="E118" s="4">
        <f>E117+D118</f>
        <v>93853.05</v>
      </c>
      <c r="F118" s="4">
        <f t="shared" si="15"/>
        <v>1357.1000000000058</v>
      </c>
      <c r="G118" s="5"/>
      <c r="H118" s="5"/>
    </row>
    <row r="119" spans="1:8">
      <c r="A119">
        <f>A117+1</f>
        <v>81</v>
      </c>
      <c r="B119" s="1">
        <f t="shared" ref="B119" si="33">EDATE($B$5,A119)</f>
        <v>43169</v>
      </c>
      <c r="C119" s="2">
        <f t="shared" si="17"/>
        <v>18.18904109589041</v>
      </c>
      <c r="D119" s="4"/>
      <c r="E119" s="4">
        <f>ROUND(E118*(1+$B$2*(C119-C118))+E117*$B$2*(C118-C117)+D119,2)</f>
        <v>95077.84</v>
      </c>
      <c r="F119" s="4">
        <f t="shared" si="15"/>
        <v>1224.7899999999936</v>
      </c>
      <c r="G119" s="5"/>
      <c r="H119" s="5"/>
    </row>
    <row r="120" spans="1:8">
      <c r="B120" s="1">
        <v>43188</v>
      </c>
      <c r="C120" s="2">
        <f t="shared" si="17"/>
        <v>18.241095890410961</v>
      </c>
      <c r="D120" s="4">
        <v>1357.1</v>
      </c>
      <c r="E120" s="4">
        <f>E119+D120</f>
        <v>96434.94</v>
      </c>
      <c r="F120" s="4">
        <f t="shared" si="15"/>
        <v>1357.1000000000058</v>
      </c>
      <c r="G120" s="5"/>
      <c r="H120" s="5"/>
    </row>
    <row r="121" spans="1:8">
      <c r="A121">
        <f>A119+1</f>
        <v>82</v>
      </c>
      <c r="B121" s="1">
        <f t="shared" ref="B121" si="34">EDATE($B$5,A121)</f>
        <v>43200</v>
      </c>
      <c r="C121" s="2">
        <f t="shared" si="17"/>
        <v>18.273972602739725</v>
      </c>
      <c r="D121" s="4"/>
      <c r="E121" s="4">
        <f>ROUND(E120*(1+$B$2*(C121-C120))+E119*$B$2*(C120-C119)+D121,2)</f>
        <v>97823.41</v>
      </c>
      <c r="F121" s="4">
        <f t="shared" si="15"/>
        <v>1388.4700000000012</v>
      </c>
      <c r="G121" s="5"/>
      <c r="H121" s="5"/>
    </row>
    <row r="122" spans="1:8">
      <c r="B122" s="1">
        <v>43206</v>
      </c>
      <c r="C122" s="2">
        <f t="shared" si="17"/>
        <v>18.290410958904111</v>
      </c>
      <c r="D122" s="4">
        <v>1357.12</v>
      </c>
      <c r="E122" s="4">
        <f>E121+D122</f>
        <v>99180.53</v>
      </c>
      <c r="F122" s="4">
        <f t="shared" si="15"/>
        <v>1357.1199999999953</v>
      </c>
      <c r="G122" s="5"/>
      <c r="H122" s="5"/>
    </row>
    <row r="123" spans="1:8">
      <c r="A123">
        <f>A121+1</f>
        <v>83</v>
      </c>
      <c r="B123" s="1">
        <f t="shared" ref="B123" si="35">EDATE($B$5,A123)</f>
        <v>43230</v>
      </c>
      <c r="C123" s="2">
        <f t="shared" si="17"/>
        <v>18.356164383561644</v>
      </c>
      <c r="D123" s="4"/>
      <c r="E123" s="4">
        <f>ROUND(E122*(1+$B$2*(C123-C122))+E121*$B$2*(C122-C121)+D123,2)</f>
        <v>100570.68</v>
      </c>
      <c r="F123" s="4">
        <f t="shared" si="15"/>
        <v>1390.1499999999942</v>
      </c>
      <c r="G123" s="5"/>
      <c r="H123" s="5"/>
    </row>
    <row r="124" spans="1:8">
      <c r="B124" s="1">
        <v>43241</v>
      </c>
      <c r="C124" s="2">
        <f t="shared" si="17"/>
        <v>18.386301369863013</v>
      </c>
      <c r="D124" s="4">
        <v>55869.38</v>
      </c>
      <c r="E124" s="4">
        <f>E123+D124</f>
        <v>156440.06</v>
      </c>
      <c r="F124" s="4">
        <f t="shared" si="15"/>
        <v>55869.380000000005</v>
      </c>
      <c r="G124" s="5"/>
      <c r="H124" s="5"/>
    </row>
    <row r="125" spans="1:8">
      <c r="A125">
        <f>A123+1</f>
        <v>84</v>
      </c>
      <c r="B125" s="1">
        <f t="shared" ref="B125" si="36">EDATE($B$5,A125)</f>
        <v>43261</v>
      </c>
      <c r="C125" s="2">
        <f t="shared" si="17"/>
        <v>18.44109589041096</v>
      </c>
      <c r="E125" s="4">
        <f>ROUND(E124*(1+$B$2*(C125-C124))+E123*$B$2*(C124-C123)+D125,2)</f>
        <v>158424.17000000001</v>
      </c>
      <c r="F125" s="4">
        <f t="shared" si="15"/>
        <v>1984.1100000000151</v>
      </c>
    </row>
    <row r="126" spans="1:8">
      <c r="B126" s="1">
        <f>EDATE(B125,1)</f>
        <v>43291</v>
      </c>
      <c r="C126" s="2">
        <f t="shared" si="17"/>
        <v>18.523287671232875</v>
      </c>
      <c r="E126" s="4">
        <f>ROUND(E125*(1+$B$2*(C126-C125))+D126,2)</f>
        <v>160650.79</v>
      </c>
      <c r="F126" s="4">
        <f t="shared" si="15"/>
        <v>2226.6199999999953</v>
      </c>
    </row>
    <row r="127" spans="1:8">
      <c r="B127" s="1">
        <f t="shared" ref="B127:B142" si="37">EDATE(B126,1)</f>
        <v>43322</v>
      </c>
      <c r="C127" s="2">
        <f t="shared" si="17"/>
        <v>18.608219178082191</v>
      </c>
      <c r="E127" s="4">
        <f t="shared" ref="E127:E143" si="38">ROUND(E126*(1+$B$2*(C127-C126))+D127,2)</f>
        <v>162983.97</v>
      </c>
      <c r="F127" s="4">
        <f t="shared" si="15"/>
        <v>2333.179999999993</v>
      </c>
    </row>
    <row r="128" spans="1:8">
      <c r="B128" s="1">
        <f t="shared" si="37"/>
        <v>43353</v>
      </c>
      <c r="C128" s="2">
        <f t="shared" si="17"/>
        <v>18.693150684931506</v>
      </c>
      <c r="E128" s="4">
        <f t="shared" si="38"/>
        <v>165351.03</v>
      </c>
      <c r="F128" s="4">
        <f t="shared" si="15"/>
        <v>2367.0599999999977</v>
      </c>
    </row>
    <row r="129" spans="2:6">
      <c r="B129" s="1">
        <f t="shared" si="37"/>
        <v>43383</v>
      </c>
      <c r="C129" s="2">
        <f t="shared" si="17"/>
        <v>18.775342465753425</v>
      </c>
      <c r="E129" s="4">
        <f t="shared" si="38"/>
        <v>167675</v>
      </c>
      <c r="F129" s="4">
        <f t="shared" si="15"/>
        <v>2323.9700000000012</v>
      </c>
    </row>
    <row r="130" spans="2:6">
      <c r="B130" s="1">
        <f t="shared" si="37"/>
        <v>43414</v>
      </c>
      <c r="C130" s="2">
        <f t="shared" si="17"/>
        <v>18.860273972602741</v>
      </c>
      <c r="E130" s="4">
        <f t="shared" si="38"/>
        <v>170110.19</v>
      </c>
      <c r="F130" s="4">
        <f t="shared" si="15"/>
        <v>2435.1900000000023</v>
      </c>
    </row>
    <row r="131" spans="2:6">
      <c r="B131" s="1">
        <f t="shared" si="37"/>
        <v>43444</v>
      </c>
      <c r="C131" s="2">
        <f t="shared" si="17"/>
        <v>18.942465753424656</v>
      </c>
      <c r="E131" s="4">
        <f t="shared" si="38"/>
        <v>172501.05</v>
      </c>
      <c r="F131" s="4">
        <f t="shared" si="15"/>
        <v>2390.859999999986</v>
      </c>
    </row>
    <row r="132" spans="2:6">
      <c r="B132" s="1">
        <f t="shared" si="37"/>
        <v>43475</v>
      </c>
      <c r="C132" s="2">
        <f t="shared" si="17"/>
        <v>19.027397260273972</v>
      </c>
      <c r="E132" s="4">
        <f t="shared" si="38"/>
        <v>175006.33</v>
      </c>
      <c r="F132" s="4">
        <f t="shared" si="15"/>
        <v>2505.2799999999988</v>
      </c>
    </row>
    <row r="133" spans="2:6">
      <c r="B133" s="1">
        <f t="shared" si="37"/>
        <v>43506</v>
      </c>
      <c r="C133" s="2">
        <f t="shared" si="17"/>
        <v>19.112328767123287</v>
      </c>
      <c r="E133" s="4">
        <f t="shared" si="38"/>
        <v>177548</v>
      </c>
      <c r="F133" s="4">
        <f t="shared" si="15"/>
        <v>2541.6700000000128</v>
      </c>
    </row>
    <row r="134" spans="2:6">
      <c r="B134" s="1">
        <f t="shared" si="37"/>
        <v>43534</v>
      </c>
      <c r="C134" s="2">
        <f t="shared" si="17"/>
        <v>19.18904109589041</v>
      </c>
      <c r="E134" s="4">
        <f t="shared" si="38"/>
        <v>179877.04</v>
      </c>
      <c r="F134" s="4">
        <f t="shared" si="15"/>
        <v>2329.0400000000081</v>
      </c>
    </row>
    <row r="135" spans="2:6">
      <c r="B135" s="1">
        <f t="shared" si="37"/>
        <v>43565</v>
      </c>
      <c r="C135" s="2">
        <f t="shared" si="17"/>
        <v>19.273972602739725</v>
      </c>
      <c r="E135" s="4">
        <f t="shared" si="38"/>
        <v>182489.45</v>
      </c>
      <c r="F135" s="4">
        <f t="shared" si="15"/>
        <v>2612.4100000000035</v>
      </c>
    </row>
    <row r="136" spans="2:6">
      <c r="B136" s="1">
        <f t="shared" si="37"/>
        <v>43595</v>
      </c>
      <c r="C136" s="2">
        <f t="shared" si="17"/>
        <v>19.356164383561644</v>
      </c>
      <c r="E136" s="4">
        <f t="shared" si="38"/>
        <v>185054.3</v>
      </c>
      <c r="F136" s="4">
        <f t="shared" ref="F136:F143" si="39">E136-E135</f>
        <v>2564.8499999999767</v>
      </c>
    </row>
    <row r="137" spans="2:6">
      <c r="B137" s="1">
        <f t="shared" si="37"/>
        <v>43626</v>
      </c>
      <c r="C137" s="2">
        <f t="shared" si="17"/>
        <v>19.44109589041096</v>
      </c>
      <c r="E137" s="4">
        <f t="shared" si="38"/>
        <v>187741.9</v>
      </c>
      <c r="F137" s="4">
        <f t="shared" si="39"/>
        <v>2687.6000000000058</v>
      </c>
    </row>
    <row r="138" spans="2:6">
      <c r="B138" s="1">
        <f t="shared" si="37"/>
        <v>43656</v>
      </c>
      <c r="C138" s="2">
        <f t="shared" si="17"/>
        <v>19.523287671232875</v>
      </c>
      <c r="E138" s="4">
        <f t="shared" si="38"/>
        <v>190380.57</v>
      </c>
      <c r="F138" s="4">
        <f t="shared" si="39"/>
        <v>2638.6700000000128</v>
      </c>
    </row>
    <row r="139" spans="2:6">
      <c r="B139" s="1">
        <f t="shared" si="37"/>
        <v>43687</v>
      </c>
      <c r="C139" s="2">
        <f t="shared" si="17"/>
        <v>19.608219178082191</v>
      </c>
      <c r="E139" s="4">
        <f t="shared" si="38"/>
        <v>193145.52</v>
      </c>
      <c r="F139" s="4">
        <f t="shared" si="39"/>
        <v>2764.9499999999825</v>
      </c>
    </row>
    <row r="140" spans="2:6">
      <c r="B140" s="1">
        <f t="shared" si="37"/>
        <v>43718</v>
      </c>
      <c r="C140" s="2">
        <f t="shared" ref="C140:C143" si="40">YEAR(B140)-2000+(B140-DATE(YEAR(B140),1,))/(DATE(YEAR(B140)+1,,)-DATE(YEAR(B140),,))</f>
        <v>19.693150684931506</v>
      </c>
      <c r="E140" s="4">
        <f t="shared" si="38"/>
        <v>195950.63</v>
      </c>
      <c r="F140" s="4">
        <f t="shared" si="39"/>
        <v>2805.1100000000151</v>
      </c>
    </row>
    <row r="141" spans="2:6">
      <c r="B141" s="1">
        <f t="shared" si="37"/>
        <v>43748</v>
      </c>
      <c r="C141" s="2">
        <f t="shared" si="40"/>
        <v>19.775342465753425</v>
      </c>
      <c r="E141" s="4">
        <f t="shared" si="38"/>
        <v>198704.68</v>
      </c>
      <c r="F141" s="4">
        <f t="shared" si="39"/>
        <v>2754.0499999999884</v>
      </c>
    </row>
    <row r="142" spans="2:6">
      <c r="B142" s="1">
        <f t="shared" si="37"/>
        <v>43779</v>
      </c>
      <c r="C142" s="2">
        <f t="shared" si="40"/>
        <v>19.860273972602741</v>
      </c>
      <c r="E142" s="4">
        <f t="shared" si="38"/>
        <v>201590.53</v>
      </c>
      <c r="F142" s="4">
        <f t="shared" si="39"/>
        <v>2885.8500000000058</v>
      </c>
    </row>
    <row r="143" spans="2:6">
      <c r="B143" s="1">
        <v>43795</v>
      </c>
      <c r="C143" s="2">
        <f t="shared" si="40"/>
        <v>19.904109589041095</v>
      </c>
      <c r="E143" s="4">
        <f t="shared" si="38"/>
        <v>203101.63</v>
      </c>
      <c r="F143" s="4">
        <f t="shared" si="39"/>
        <v>1511.1000000000058</v>
      </c>
    </row>
  </sheetData>
  <mergeCells count="1">
    <mergeCell ref="L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topLeftCell="A107" workbookViewId="0">
      <selection activeCell="A131" sqref="A131"/>
    </sheetView>
  </sheetViews>
  <sheetFormatPr defaultRowHeight="15"/>
  <cols>
    <col min="1" max="1" width="10" customWidth="1"/>
    <col min="2" max="2" width="10.140625" customWidth="1"/>
    <col min="3" max="3" width="11.7109375" customWidth="1"/>
    <col min="4" max="4" width="6.42578125" customWidth="1"/>
    <col min="5" max="5" width="11.42578125" customWidth="1"/>
    <col min="6" max="6" width="13.28515625" customWidth="1"/>
    <col min="7" max="8" width="13.28515625" bestFit="1" customWidth="1"/>
    <col min="9" max="9" width="19.140625" customWidth="1"/>
    <col min="10" max="10" width="13.28515625" bestFit="1" customWidth="1"/>
    <col min="11" max="13" width="13.28515625" customWidth="1"/>
    <col min="14" max="14" width="11.28515625" customWidth="1"/>
    <col min="15" max="15" width="4.85546875" customWidth="1"/>
    <col min="16" max="16" width="13.5703125" bestFit="1" customWidth="1"/>
    <col min="17" max="17" width="11.140625" bestFit="1" customWidth="1"/>
    <col min="18" max="18" width="13.28515625" bestFit="1" customWidth="1"/>
    <col min="20" max="20" width="11.7109375" customWidth="1"/>
  </cols>
  <sheetData>
    <row r="1" spans="1:11" ht="32.25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>
      <c r="A2" s="6"/>
    </row>
    <row r="3" spans="1:11" ht="60">
      <c r="A3" s="9" t="s">
        <v>6</v>
      </c>
      <c r="B3" s="26" t="s">
        <v>8</v>
      </c>
      <c r="C3" s="27"/>
      <c r="D3" s="28"/>
      <c r="E3" s="26" t="s">
        <v>36</v>
      </c>
      <c r="F3" s="28"/>
      <c r="G3" s="26" t="s">
        <v>9</v>
      </c>
      <c r="H3" s="28"/>
      <c r="I3" s="9" t="s">
        <v>40</v>
      </c>
      <c r="J3" s="9" t="s">
        <v>12</v>
      </c>
      <c r="K3" s="9" t="s">
        <v>15</v>
      </c>
    </row>
    <row r="4" spans="1:11" ht="65.25" customHeight="1">
      <c r="A4" s="10" t="s">
        <v>7</v>
      </c>
      <c r="B4" s="29"/>
      <c r="C4" s="30"/>
      <c r="D4" s="31"/>
      <c r="E4" s="29"/>
      <c r="F4" s="31"/>
      <c r="G4" s="29"/>
      <c r="H4" s="31"/>
      <c r="I4" s="10" t="s">
        <v>10</v>
      </c>
      <c r="J4" s="10" t="s">
        <v>13</v>
      </c>
      <c r="K4" s="10" t="s">
        <v>7</v>
      </c>
    </row>
    <row r="5" spans="1:11" ht="30">
      <c r="A5" s="11"/>
      <c r="B5" s="12" t="s">
        <v>16</v>
      </c>
      <c r="C5" s="12" t="s">
        <v>17</v>
      </c>
      <c r="D5" s="12" t="s">
        <v>18</v>
      </c>
      <c r="E5" s="12" t="s">
        <v>41</v>
      </c>
      <c r="F5" s="12" t="s">
        <v>19</v>
      </c>
      <c r="G5" s="12" t="s">
        <v>41</v>
      </c>
      <c r="H5" s="12" t="s">
        <v>19</v>
      </c>
      <c r="I5" s="11" t="s">
        <v>11</v>
      </c>
      <c r="J5" s="11" t="s">
        <v>14</v>
      </c>
      <c r="K5" s="11"/>
    </row>
    <row r="6" spans="1:11">
      <c r="A6" s="13" t="s">
        <v>20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37</v>
      </c>
      <c r="J6" s="13" t="s">
        <v>38</v>
      </c>
      <c r="K6" s="13" t="s">
        <v>39</v>
      </c>
    </row>
    <row r="7" spans="1:11">
      <c r="A7" s="15">
        <v>8460.7000000000007</v>
      </c>
      <c r="B7" s="16">
        <v>40736</v>
      </c>
      <c r="C7" s="16">
        <v>40764</v>
      </c>
      <c r="D7" s="17">
        <v>29</v>
      </c>
      <c r="E7" s="17">
        <v>0</v>
      </c>
      <c r="F7" s="17" t="s">
        <v>29</v>
      </c>
      <c r="G7" s="17">
        <v>0</v>
      </c>
      <c r="H7" s="17" t="s">
        <v>29</v>
      </c>
      <c r="I7" s="18">
        <v>8.2500000000000004E-2</v>
      </c>
      <c r="J7" s="17">
        <v>365</v>
      </c>
      <c r="K7" s="17">
        <v>55.46</v>
      </c>
    </row>
    <row r="8" spans="1:11">
      <c r="A8" s="15">
        <v>17044.28</v>
      </c>
      <c r="B8" s="16">
        <v>40765</v>
      </c>
      <c r="C8" s="16">
        <v>40795</v>
      </c>
      <c r="D8" s="17">
        <v>31</v>
      </c>
      <c r="E8" s="17">
        <v>0</v>
      </c>
      <c r="F8" s="17" t="s">
        <v>29</v>
      </c>
      <c r="G8" s="15">
        <v>8583.58</v>
      </c>
      <c r="H8" s="16">
        <v>40765</v>
      </c>
      <c r="I8" s="18">
        <v>8.2500000000000004E-2</v>
      </c>
      <c r="J8" s="17">
        <v>365</v>
      </c>
      <c r="K8" s="17">
        <v>119.43</v>
      </c>
    </row>
    <row r="9" spans="1:11">
      <c r="A9" s="15">
        <v>25752.52</v>
      </c>
      <c r="B9" s="16">
        <v>40796</v>
      </c>
      <c r="C9" s="16">
        <v>40825</v>
      </c>
      <c r="D9" s="17">
        <v>30</v>
      </c>
      <c r="E9" s="17">
        <v>0</v>
      </c>
      <c r="F9" s="17" t="s">
        <v>29</v>
      </c>
      <c r="G9" s="15">
        <v>8708.24</v>
      </c>
      <c r="H9" s="16">
        <v>40796</v>
      </c>
      <c r="I9" s="18">
        <v>8.2500000000000004E-2</v>
      </c>
      <c r="J9" s="17">
        <v>365</v>
      </c>
      <c r="K9" s="17">
        <v>174.62</v>
      </c>
    </row>
    <row r="10" spans="1:11">
      <c r="A10" s="15">
        <v>34575.17</v>
      </c>
      <c r="B10" s="16">
        <v>40826</v>
      </c>
      <c r="C10" s="16">
        <v>40856</v>
      </c>
      <c r="D10" s="17">
        <v>31</v>
      </c>
      <c r="E10" s="17">
        <v>0</v>
      </c>
      <c r="F10" s="17" t="s">
        <v>29</v>
      </c>
      <c r="G10" s="15">
        <v>8822.65</v>
      </c>
      <c r="H10" s="16">
        <v>40826</v>
      </c>
      <c r="I10" s="18">
        <v>8.2500000000000004E-2</v>
      </c>
      <c r="J10" s="17">
        <v>365</v>
      </c>
      <c r="K10" s="17">
        <v>242.26</v>
      </c>
    </row>
    <row r="11" spans="1:11">
      <c r="A11" s="15">
        <v>43538.02</v>
      </c>
      <c r="B11" s="16">
        <v>40857</v>
      </c>
      <c r="C11" s="16">
        <v>40886</v>
      </c>
      <c r="D11" s="17">
        <v>30</v>
      </c>
      <c r="E11" s="17">
        <v>0</v>
      </c>
      <c r="F11" s="17" t="s">
        <v>29</v>
      </c>
      <c r="G11" s="15">
        <v>8962.85</v>
      </c>
      <c r="H11" s="16">
        <v>40857</v>
      </c>
      <c r="I11" s="18">
        <v>8.2500000000000004E-2</v>
      </c>
      <c r="J11" s="17">
        <v>365</v>
      </c>
      <c r="K11" s="17">
        <v>295.22000000000003</v>
      </c>
    </row>
    <row r="12" spans="1:11">
      <c r="A12" s="15">
        <v>52610.64</v>
      </c>
      <c r="B12" s="16">
        <v>40887</v>
      </c>
      <c r="C12" s="16">
        <v>40908</v>
      </c>
      <c r="D12" s="17">
        <v>22</v>
      </c>
      <c r="E12" s="17">
        <v>0</v>
      </c>
      <c r="F12" s="17" t="s">
        <v>29</v>
      </c>
      <c r="G12" s="15">
        <v>9072.6200000000008</v>
      </c>
      <c r="H12" s="16">
        <v>40887</v>
      </c>
      <c r="I12" s="18">
        <v>8.2500000000000004E-2</v>
      </c>
      <c r="J12" s="17">
        <v>365</v>
      </c>
      <c r="K12" s="17">
        <v>261.61</v>
      </c>
    </row>
    <row r="13" spans="1:11">
      <c r="A13" s="15">
        <v>52610.64</v>
      </c>
      <c r="B13" s="16">
        <v>40909</v>
      </c>
      <c r="C13" s="16">
        <v>40917</v>
      </c>
      <c r="D13" s="17">
        <v>9</v>
      </c>
      <c r="E13" s="17">
        <v>0</v>
      </c>
      <c r="F13" s="17" t="s">
        <v>29</v>
      </c>
      <c r="G13" s="17">
        <v>0</v>
      </c>
      <c r="H13" s="17" t="s">
        <v>29</v>
      </c>
      <c r="I13" s="18">
        <v>8.2500000000000004E-2</v>
      </c>
      <c r="J13" s="17">
        <v>366</v>
      </c>
      <c r="K13" s="17">
        <v>106.73</v>
      </c>
    </row>
    <row r="14" spans="1:11">
      <c r="A14" s="15">
        <v>61834.75</v>
      </c>
      <c r="B14" s="16">
        <v>40918</v>
      </c>
      <c r="C14" s="16">
        <v>40948</v>
      </c>
      <c r="D14" s="17">
        <v>31</v>
      </c>
      <c r="E14" s="17">
        <v>0</v>
      </c>
      <c r="F14" s="17" t="s">
        <v>29</v>
      </c>
      <c r="G14" s="15">
        <v>9224.11</v>
      </c>
      <c r="H14" s="16">
        <v>40918</v>
      </c>
      <c r="I14" s="18">
        <v>8.2500000000000004E-2</v>
      </c>
      <c r="J14" s="17">
        <v>366</v>
      </c>
      <c r="K14" s="17">
        <v>432.08</v>
      </c>
    </row>
    <row r="15" spans="1:11">
      <c r="A15" s="15">
        <v>71191.039999999994</v>
      </c>
      <c r="B15" s="16">
        <v>40949</v>
      </c>
      <c r="C15" s="16">
        <v>40977</v>
      </c>
      <c r="D15" s="17">
        <v>29</v>
      </c>
      <c r="E15" s="17">
        <v>0</v>
      </c>
      <c r="F15" s="17" t="s">
        <v>29</v>
      </c>
      <c r="G15" s="15">
        <v>9356.2900000000009</v>
      </c>
      <c r="H15" s="16">
        <v>40949</v>
      </c>
      <c r="I15" s="18">
        <v>8.2500000000000004E-2</v>
      </c>
      <c r="J15" s="17">
        <v>366</v>
      </c>
      <c r="K15" s="17">
        <v>465.37</v>
      </c>
    </row>
    <row r="16" spans="1:11">
      <c r="A16" s="15">
        <v>80616.320000000007</v>
      </c>
      <c r="B16" s="16">
        <v>40978</v>
      </c>
      <c r="C16" s="16">
        <v>41008</v>
      </c>
      <c r="D16" s="17">
        <v>31</v>
      </c>
      <c r="E16" s="17">
        <v>0</v>
      </c>
      <c r="F16" s="17" t="s">
        <v>29</v>
      </c>
      <c r="G16" s="15">
        <v>9425.2800000000007</v>
      </c>
      <c r="H16" s="16">
        <v>40978</v>
      </c>
      <c r="I16" s="18">
        <v>8.2500000000000004E-2</v>
      </c>
      <c r="J16" s="17">
        <v>366</v>
      </c>
      <c r="K16" s="17">
        <v>563.32000000000005</v>
      </c>
    </row>
    <row r="17" spans="1:11">
      <c r="A17" s="15">
        <v>90244.64</v>
      </c>
      <c r="B17" s="16">
        <v>41009</v>
      </c>
      <c r="C17" s="16">
        <v>41038</v>
      </c>
      <c r="D17" s="17">
        <v>30</v>
      </c>
      <c r="E17" s="17">
        <v>0</v>
      </c>
      <c r="F17" s="17" t="s">
        <v>29</v>
      </c>
      <c r="G17" s="15">
        <v>9628.32</v>
      </c>
      <c r="H17" s="16">
        <v>41009</v>
      </c>
      <c r="I17" s="18">
        <v>8.2500000000000004E-2</v>
      </c>
      <c r="J17" s="17">
        <v>366</v>
      </c>
      <c r="K17" s="17">
        <v>610.26</v>
      </c>
    </row>
    <row r="18" spans="1:11">
      <c r="A18" s="15">
        <v>99970.240000000005</v>
      </c>
      <c r="B18" s="16">
        <v>41039</v>
      </c>
      <c r="C18" s="16">
        <v>41069</v>
      </c>
      <c r="D18" s="17">
        <v>31</v>
      </c>
      <c r="E18" s="17">
        <v>0</v>
      </c>
      <c r="F18" s="17" t="s">
        <v>29</v>
      </c>
      <c r="G18" s="15">
        <v>9725.6</v>
      </c>
      <c r="H18" s="16">
        <v>41039</v>
      </c>
      <c r="I18" s="18">
        <v>8.2500000000000004E-2</v>
      </c>
      <c r="J18" s="17">
        <v>366</v>
      </c>
      <c r="K18" s="17">
        <v>698.56</v>
      </c>
    </row>
    <row r="19" spans="1:11">
      <c r="A19" s="15">
        <v>109878.87</v>
      </c>
      <c r="B19" s="16">
        <v>41070</v>
      </c>
      <c r="C19" s="16">
        <v>41099</v>
      </c>
      <c r="D19" s="17">
        <v>30</v>
      </c>
      <c r="E19" s="17">
        <v>0</v>
      </c>
      <c r="F19" s="17" t="s">
        <v>29</v>
      </c>
      <c r="G19" s="15">
        <v>9908.6299999999992</v>
      </c>
      <c r="H19" s="16">
        <v>41070</v>
      </c>
      <c r="I19" s="18">
        <v>8.2500000000000004E-2</v>
      </c>
      <c r="J19" s="17">
        <v>366</v>
      </c>
      <c r="K19" s="17">
        <v>743.03</v>
      </c>
    </row>
    <row r="20" spans="1:11">
      <c r="A20" s="15">
        <v>119879.67999999999</v>
      </c>
      <c r="B20" s="16">
        <v>41100</v>
      </c>
      <c r="C20" s="16">
        <v>41130</v>
      </c>
      <c r="D20" s="17">
        <v>31</v>
      </c>
      <c r="E20" s="17">
        <v>0</v>
      </c>
      <c r="F20" s="17" t="s">
        <v>29</v>
      </c>
      <c r="G20" s="15">
        <v>10000.81</v>
      </c>
      <c r="H20" s="16">
        <v>41100</v>
      </c>
      <c r="I20" s="18">
        <v>8.2500000000000004E-2</v>
      </c>
      <c r="J20" s="17">
        <v>366</v>
      </c>
      <c r="K20" s="17">
        <v>837.68</v>
      </c>
    </row>
    <row r="21" spans="1:11">
      <c r="A21" s="15">
        <v>130076.67</v>
      </c>
      <c r="B21" s="16">
        <v>41131</v>
      </c>
      <c r="C21" s="16">
        <v>41161</v>
      </c>
      <c r="D21" s="17">
        <v>31</v>
      </c>
      <c r="E21" s="17">
        <v>0</v>
      </c>
      <c r="F21" s="17" t="s">
        <v>29</v>
      </c>
      <c r="G21" s="15">
        <v>10196.99</v>
      </c>
      <c r="H21" s="16">
        <v>41131</v>
      </c>
      <c r="I21" s="18">
        <v>8.2500000000000004E-2</v>
      </c>
      <c r="J21" s="17">
        <v>366</v>
      </c>
      <c r="K21" s="17">
        <v>908.94</v>
      </c>
    </row>
    <row r="22" spans="1:11">
      <c r="A22" s="15">
        <v>140421.35</v>
      </c>
      <c r="B22" s="16">
        <v>41162</v>
      </c>
      <c r="C22" s="16">
        <v>41191</v>
      </c>
      <c r="D22" s="17">
        <v>30</v>
      </c>
      <c r="E22" s="17">
        <v>0</v>
      </c>
      <c r="F22" s="17" t="s">
        <v>29</v>
      </c>
      <c r="G22" s="15">
        <v>10344.68</v>
      </c>
      <c r="H22" s="16">
        <v>41162</v>
      </c>
      <c r="I22" s="18">
        <v>8.2500000000000004E-2</v>
      </c>
      <c r="J22" s="17">
        <v>366</v>
      </c>
      <c r="K22" s="17">
        <v>949.57</v>
      </c>
    </row>
    <row r="23" spans="1:11">
      <c r="A23" s="15">
        <v>150850.25</v>
      </c>
      <c r="B23" s="16">
        <v>41192</v>
      </c>
      <c r="C23" s="16">
        <v>41222</v>
      </c>
      <c r="D23" s="17">
        <v>31</v>
      </c>
      <c r="E23" s="17">
        <v>0</v>
      </c>
      <c r="F23" s="17" t="s">
        <v>29</v>
      </c>
      <c r="G23" s="15">
        <v>10428.9</v>
      </c>
      <c r="H23" s="16">
        <v>41192</v>
      </c>
      <c r="I23" s="18">
        <v>8.2500000000000004E-2</v>
      </c>
      <c r="J23" s="17">
        <v>366</v>
      </c>
      <c r="K23" s="15">
        <v>1054.0999999999999</v>
      </c>
    </row>
    <row r="24" spans="1:11">
      <c r="A24" s="15">
        <v>161495.81</v>
      </c>
      <c r="B24" s="16">
        <v>41223</v>
      </c>
      <c r="C24" s="16">
        <v>41252</v>
      </c>
      <c r="D24" s="17">
        <v>30</v>
      </c>
      <c r="E24" s="17">
        <v>0</v>
      </c>
      <c r="F24" s="17" t="s">
        <v>29</v>
      </c>
      <c r="G24" s="15">
        <v>10645.56</v>
      </c>
      <c r="H24" s="16">
        <v>41223</v>
      </c>
      <c r="I24" s="18">
        <v>8.2500000000000004E-2</v>
      </c>
      <c r="J24" s="17">
        <v>366</v>
      </c>
      <c r="K24" s="15">
        <v>1092.08</v>
      </c>
    </row>
    <row r="25" spans="1:11">
      <c r="A25" s="15">
        <v>172220.1</v>
      </c>
      <c r="B25" s="16">
        <v>41253</v>
      </c>
      <c r="C25" s="16">
        <v>41274</v>
      </c>
      <c r="D25" s="17">
        <v>22</v>
      </c>
      <c r="E25" s="17">
        <v>0</v>
      </c>
      <c r="F25" s="17" t="s">
        <v>29</v>
      </c>
      <c r="G25" s="15">
        <v>10724.29</v>
      </c>
      <c r="H25" s="16">
        <v>41253</v>
      </c>
      <c r="I25" s="18">
        <v>8.2500000000000004E-2</v>
      </c>
      <c r="J25" s="17">
        <v>366</v>
      </c>
      <c r="K25" s="17">
        <v>854.04</v>
      </c>
    </row>
    <row r="26" spans="1:11">
      <c r="A26" s="15">
        <v>172220.1</v>
      </c>
      <c r="B26" s="16">
        <v>41275</v>
      </c>
      <c r="C26" s="16">
        <v>41283</v>
      </c>
      <c r="D26" s="17">
        <v>9</v>
      </c>
      <c r="E26" s="17">
        <v>0</v>
      </c>
      <c r="F26" s="17" t="s">
        <v>29</v>
      </c>
      <c r="G26" s="17">
        <v>0</v>
      </c>
      <c r="H26" s="17" t="s">
        <v>29</v>
      </c>
      <c r="I26" s="18">
        <v>8.2500000000000004E-2</v>
      </c>
      <c r="J26" s="17">
        <v>365</v>
      </c>
      <c r="K26" s="17">
        <v>350.34</v>
      </c>
    </row>
    <row r="27" spans="1:11">
      <c r="A27" s="15">
        <v>183177.37</v>
      </c>
      <c r="B27" s="16">
        <v>41284</v>
      </c>
      <c r="C27" s="16">
        <v>41314</v>
      </c>
      <c r="D27" s="17">
        <v>31</v>
      </c>
      <c r="E27" s="17">
        <v>0</v>
      </c>
      <c r="F27" s="17" t="s">
        <v>29</v>
      </c>
      <c r="G27" s="15">
        <v>10957.27</v>
      </c>
      <c r="H27" s="16">
        <v>41284</v>
      </c>
      <c r="I27" s="18">
        <v>8.2500000000000004E-2</v>
      </c>
      <c r="J27" s="17">
        <v>365</v>
      </c>
      <c r="K27" s="15">
        <v>1283.5</v>
      </c>
    </row>
    <row r="28" spans="1:11">
      <c r="A28" s="15">
        <v>194298.41</v>
      </c>
      <c r="B28" s="16">
        <v>41315</v>
      </c>
      <c r="C28" s="16">
        <v>41342</v>
      </c>
      <c r="D28" s="17">
        <v>28</v>
      </c>
      <c r="E28" s="17">
        <v>0</v>
      </c>
      <c r="F28" s="17" t="s">
        <v>29</v>
      </c>
      <c r="G28" s="15">
        <v>11121.04</v>
      </c>
      <c r="H28" s="16">
        <v>41315</v>
      </c>
      <c r="I28" s="18">
        <v>8.2500000000000004E-2</v>
      </c>
      <c r="J28" s="17">
        <v>365</v>
      </c>
      <c r="K28" s="15">
        <v>1229.67</v>
      </c>
    </row>
    <row r="29" spans="1:11">
      <c r="A29" s="15">
        <v>205307.88</v>
      </c>
      <c r="B29" s="16">
        <v>41343</v>
      </c>
      <c r="C29" s="16">
        <v>41373</v>
      </c>
      <c r="D29" s="17">
        <v>31</v>
      </c>
      <c r="E29" s="17">
        <v>0</v>
      </c>
      <c r="F29" s="17" t="s">
        <v>29</v>
      </c>
      <c r="G29" s="15">
        <v>11009.47</v>
      </c>
      <c r="H29" s="16">
        <v>41343</v>
      </c>
      <c r="I29" s="18">
        <v>8.2500000000000004E-2</v>
      </c>
      <c r="J29" s="17">
        <v>365</v>
      </c>
      <c r="K29" s="15">
        <v>1438.56</v>
      </c>
    </row>
    <row r="30" spans="1:11">
      <c r="A30" s="15">
        <v>216750.33</v>
      </c>
      <c r="B30" s="16">
        <v>41374</v>
      </c>
      <c r="C30" s="16">
        <v>41403</v>
      </c>
      <c r="D30" s="17">
        <v>30</v>
      </c>
      <c r="E30" s="17">
        <v>0</v>
      </c>
      <c r="F30" s="17" t="s">
        <v>29</v>
      </c>
      <c r="G30" s="15">
        <v>11442.45</v>
      </c>
      <c r="H30" s="16">
        <v>41374</v>
      </c>
      <c r="I30" s="18">
        <v>8.2500000000000004E-2</v>
      </c>
      <c r="J30" s="17">
        <v>365</v>
      </c>
      <c r="K30" s="15">
        <v>1469.75</v>
      </c>
    </row>
    <row r="31" spans="1:11">
      <c r="A31" s="15">
        <v>228257.41</v>
      </c>
      <c r="B31" s="16">
        <v>41404</v>
      </c>
      <c r="C31" s="16">
        <v>41434</v>
      </c>
      <c r="D31" s="17">
        <v>31</v>
      </c>
      <c r="E31" s="17">
        <v>0</v>
      </c>
      <c r="F31" s="17" t="s">
        <v>29</v>
      </c>
      <c r="G31" s="15">
        <v>11507.08</v>
      </c>
      <c r="H31" s="16">
        <v>41404</v>
      </c>
      <c r="I31" s="18">
        <v>8.2500000000000004E-2</v>
      </c>
      <c r="J31" s="17">
        <v>365</v>
      </c>
      <c r="K31" s="15">
        <v>1599.37</v>
      </c>
    </row>
    <row r="32" spans="1:11">
      <c r="A32" s="15">
        <v>240033.16</v>
      </c>
      <c r="B32" s="16">
        <v>41435</v>
      </c>
      <c r="C32" s="16">
        <v>41464</v>
      </c>
      <c r="D32" s="17">
        <v>30</v>
      </c>
      <c r="E32" s="17">
        <v>0</v>
      </c>
      <c r="F32" s="17" t="s">
        <v>29</v>
      </c>
      <c r="G32" s="15">
        <v>11775.75</v>
      </c>
      <c r="H32" s="16">
        <v>41435</v>
      </c>
      <c r="I32" s="18">
        <v>8.2500000000000004E-2</v>
      </c>
      <c r="J32" s="17">
        <v>365</v>
      </c>
      <c r="K32" s="15">
        <v>1627.62</v>
      </c>
    </row>
    <row r="33" spans="1:11">
      <c r="A33" s="15">
        <v>251867.48</v>
      </c>
      <c r="B33" s="16">
        <v>41465</v>
      </c>
      <c r="C33" s="16">
        <v>41495</v>
      </c>
      <c r="D33" s="17">
        <v>31</v>
      </c>
      <c r="E33" s="17">
        <v>0</v>
      </c>
      <c r="F33" s="17" t="s">
        <v>29</v>
      </c>
      <c r="G33" s="15">
        <v>11834.32</v>
      </c>
      <c r="H33" s="16">
        <v>41465</v>
      </c>
      <c r="I33" s="18">
        <v>8.2500000000000004E-2</v>
      </c>
      <c r="J33" s="17">
        <v>365</v>
      </c>
      <c r="K33" s="15">
        <v>1764.8</v>
      </c>
    </row>
    <row r="34" spans="1:11">
      <c r="A34" s="15">
        <v>263986.12</v>
      </c>
      <c r="B34" s="16">
        <v>41496</v>
      </c>
      <c r="C34" s="16">
        <v>41526</v>
      </c>
      <c r="D34" s="17">
        <v>31</v>
      </c>
      <c r="E34" s="17">
        <v>0</v>
      </c>
      <c r="F34" s="17" t="s">
        <v>29</v>
      </c>
      <c r="G34" s="15">
        <v>12118.64</v>
      </c>
      <c r="H34" s="16">
        <v>41496</v>
      </c>
      <c r="I34" s="18">
        <v>8.2500000000000004E-2</v>
      </c>
      <c r="J34" s="17">
        <v>365</v>
      </c>
      <c r="K34" s="15">
        <v>1849.71</v>
      </c>
    </row>
    <row r="35" spans="1:11">
      <c r="A35" s="15">
        <v>276280.77</v>
      </c>
      <c r="B35" s="16">
        <v>41527</v>
      </c>
      <c r="C35" s="16">
        <v>41556</v>
      </c>
      <c r="D35" s="17">
        <v>30</v>
      </c>
      <c r="E35" s="17">
        <v>0</v>
      </c>
      <c r="F35" s="17" t="s">
        <v>29</v>
      </c>
      <c r="G35" s="15">
        <v>12294.65</v>
      </c>
      <c r="H35" s="16">
        <v>41527</v>
      </c>
      <c r="I35" s="18">
        <v>8.2500000000000004E-2</v>
      </c>
      <c r="J35" s="17">
        <v>365</v>
      </c>
      <c r="K35" s="15">
        <v>1873.41</v>
      </c>
    </row>
    <row r="36" spans="1:11">
      <c r="A36" s="15">
        <v>288624.53999999998</v>
      </c>
      <c r="B36" s="16">
        <v>41557</v>
      </c>
      <c r="C36" s="16">
        <v>41587</v>
      </c>
      <c r="D36" s="17">
        <v>31</v>
      </c>
      <c r="E36" s="17">
        <v>0</v>
      </c>
      <c r="F36" s="17" t="s">
        <v>29</v>
      </c>
      <c r="G36" s="15">
        <v>12343.77</v>
      </c>
      <c r="H36" s="16">
        <v>41557</v>
      </c>
      <c r="I36" s="18">
        <v>8.2500000000000004E-2</v>
      </c>
      <c r="J36" s="17">
        <v>365</v>
      </c>
      <c r="K36" s="15">
        <v>2022.35</v>
      </c>
    </row>
    <row r="37" spans="1:11">
      <c r="A37" s="15">
        <v>301277.02</v>
      </c>
      <c r="B37" s="16">
        <v>41588</v>
      </c>
      <c r="C37" s="16">
        <v>41617</v>
      </c>
      <c r="D37" s="17">
        <v>30</v>
      </c>
      <c r="E37" s="17">
        <v>0</v>
      </c>
      <c r="F37" s="17" t="s">
        <v>29</v>
      </c>
      <c r="G37" s="15">
        <v>12652.48</v>
      </c>
      <c r="H37" s="16">
        <v>41588</v>
      </c>
      <c r="I37" s="18">
        <v>8.2500000000000004E-2</v>
      </c>
      <c r="J37" s="17">
        <v>365</v>
      </c>
      <c r="K37" s="15">
        <v>2042.91</v>
      </c>
    </row>
    <row r="38" spans="1:11">
      <c r="A38" s="15">
        <v>313972.11</v>
      </c>
      <c r="B38" s="16">
        <v>41618</v>
      </c>
      <c r="C38" s="16">
        <v>41648</v>
      </c>
      <c r="D38" s="17">
        <v>31</v>
      </c>
      <c r="E38" s="17">
        <v>0</v>
      </c>
      <c r="F38" s="17" t="s">
        <v>29</v>
      </c>
      <c r="G38" s="15">
        <v>12695.09</v>
      </c>
      <c r="H38" s="16">
        <v>41618</v>
      </c>
      <c r="I38" s="18">
        <v>8.2500000000000004E-2</v>
      </c>
      <c r="J38" s="17">
        <v>365</v>
      </c>
      <c r="K38" s="15">
        <v>2199.96</v>
      </c>
    </row>
    <row r="39" spans="1:11">
      <c r="A39" s="15">
        <v>326992.71999999997</v>
      </c>
      <c r="B39" s="16">
        <v>41649</v>
      </c>
      <c r="C39" s="16">
        <v>41679</v>
      </c>
      <c r="D39" s="17">
        <v>31</v>
      </c>
      <c r="E39" s="17">
        <v>0</v>
      </c>
      <c r="F39" s="17" t="s">
        <v>29</v>
      </c>
      <c r="G39" s="15">
        <v>13020.61</v>
      </c>
      <c r="H39" s="16">
        <v>41649</v>
      </c>
      <c r="I39" s="18">
        <v>8.2500000000000004E-2</v>
      </c>
      <c r="J39" s="17">
        <v>365</v>
      </c>
      <c r="K39" s="15">
        <v>2291.19</v>
      </c>
    </row>
    <row r="40" spans="1:11">
      <c r="A40" s="15">
        <v>340202.43</v>
      </c>
      <c r="B40" s="16">
        <v>41680</v>
      </c>
      <c r="C40" s="16">
        <v>41707</v>
      </c>
      <c r="D40" s="17">
        <v>28</v>
      </c>
      <c r="E40" s="17">
        <v>0</v>
      </c>
      <c r="F40" s="17" t="s">
        <v>29</v>
      </c>
      <c r="G40" s="15">
        <v>13209.71</v>
      </c>
      <c r="H40" s="16">
        <v>41680</v>
      </c>
      <c r="I40" s="18">
        <v>8.2500000000000004E-2</v>
      </c>
      <c r="J40" s="17">
        <v>365</v>
      </c>
      <c r="K40" s="15">
        <v>2153.06</v>
      </c>
    </row>
    <row r="41" spans="1:11">
      <c r="A41" s="15">
        <v>353125.84</v>
      </c>
      <c r="B41" s="16">
        <v>41708</v>
      </c>
      <c r="C41" s="16">
        <v>41738</v>
      </c>
      <c r="D41" s="17">
        <v>31</v>
      </c>
      <c r="E41" s="17">
        <v>0</v>
      </c>
      <c r="F41" s="17" t="s">
        <v>29</v>
      </c>
      <c r="G41" s="15">
        <v>12923.41</v>
      </c>
      <c r="H41" s="16">
        <v>41708</v>
      </c>
      <c r="I41" s="18">
        <v>8.2500000000000004E-2</v>
      </c>
      <c r="J41" s="17">
        <v>365</v>
      </c>
      <c r="K41" s="15">
        <v>2474.3000000000002</v>
      </c>
    </row>
    <row r="42" spans="1:11">
      <c r="A42" s="15">
        <v>366715.09</v>
      </c>
      <c r="B42" s="16">
        <v>41739</v>
      </c>
      <c r="C42" s="16">
        <v>41768</v>
      </c>
      <c r="D42" s="17">
        <v>30</v>
      </c>
      <c r="E42" s="17">
        <v>0</v>
      </c>
      <c r="F42" s="17" t="s">
        <v>29</v>
      </c>
      <c r="G42" s="15">
        <v>13589.25</v>
      </c>
      <c r="H42" s="16">
        <v>41739</v>
      </c>
      <c r="I42" s="18">
        <v>8.2500000000000004E-2</v>
      </c>
      <c r="J42" s="17">
        <v>365</v>
      </c>
      <c r="K42" s="15">
        <v>2486.63</v>
      </c>
    </row>
    <row r="43" spans="1:11">
      <c r="A43" s="15">
        <v>380329.9</v>
      </c>
      <c r="B43" s="16">
        <v>41769</v>
      </c>
      <c r="C43" s="16">
        <v>41799</v>
      </c>
      <c r="D43" s="17">
        <v>31</v>
      </c>
      <c r="E43" s="17">
        <v>0</v>
      </c>
      <c r="F43" s="17" t="s">
        <v>29</v>
      </c>
      <c r="G43" s="15">
        <v>13614.81</v>
      </c>
      <c r="H43" s="16">
        <v>41769</v>
      </c>
      <c r="I43" s="18">
        <v>8.2500000000000004E-2</v>
      </c>
      <c r="J43" s="17">
        <v>365</v>
      </c>
      <c r="K43" s="15">
        <v>2664.91</v>
      </c>
    </row>
    <row r="44" spans="1:11">
      <c r="A44" s="15">
        <v>385950.8</v>
      </c>
      <c r="B44" s="16">
        <v>41800</v>
      </c>
      <c r="C44" s="16">
        <v>41800</v>
      </c>
      <c r="D44" s="17">
        <v>1</v>
      </c>
      <c r="E44" s="17">
        <v>0</v>
      </c>
      <c r="F44" s="17" t="s">
        <v>29</v>
      </c>
      <c r="G44" s="15">
        <v>5620.9</v>
      </c>
      <c r="H44" s="16">
        <v>41800</v>
      </c>
      <c r="I44" s="18">
        <v>8.2500000000000004E-2</v>
      </c>
      <c r="J44" s="17">
        <v>365</v>
      </c>
      <c r="K44" s="17">
        <v>87.24</v>
      </c>
    </row>
    <row r="45" spans="1:11">
      <c r="A45" s="15">
        <v>394356.06</v>
      </c>
      <c r="B45" s="16">
        <v>41801</v>
      </c>
      <c r="C45" s="16">
        <v>41829</v>
      </c>
      <c r="D45" s="17">
        <v>29</v>
      </c>
      <c r="E45" s="17">
        <v>0</v>
      </c>
      <c r="F45" s="17" t="s">
        <v>29</v>
      </c>
      <c r="G45" s="15">
        <v>8405.26</v>
      </c>
      <c r="H45" s="16">
        <v>41801</v>
      </c>
      <c r="I45" s="18">
        <v>8.2500000000000004E-2</v>
      </c>
      <c r="J45" s="17">
        <v>365</v>
      </c>
      <c r="K45" s="15">
        <v>2584.92</v>
      </c>
    </row>
    <row r="46" spans="1:11">
      <c r="A46" s="15">
        <v>400097.07</v>
      </c>
      <c r="B46" s="16">
        <v>41830</v>
      </c>
      <c r="C46" s="16">
        <v>41832</v>
      </c>
      <c r="D46" s="17">
        <v>3</v>
      </c>
      <c r="E46" s="17">
        <v>0</v>
      </c>
      <c r="F46" s="17" t="s">
        <v>29</v>
      </c>
      <c r="G46" s="15">
        <v>5741.01</v>
      </c>
      <c r="H46" s="16">
        <v>41830</v>
      </c>
      <c r="I46" s="18">
        <v>8.2500000000000004E-2</v>
      </c>
      <c r="J46" s="17">
        <v>365</v>
      </c>
      <c r="K46" s="17">
        <v>271.3</v>
      </c>
    </row>
    <row r="47" spans="1:11">
      <c r="A47" s="15">
        <v>408479.29</v>
      </c>
      <c r="B47" s="16">
        <v>41833</v>
      </c>
      <c r="C47" s="16">
        <v>41860</v>
      </c>
      <c r="D47" s="17">
        <v>28</v>
      </c>
      <c r="E47" s="17">
        <v>0</v>
      </c>
      <c r="F47" s="17" t="s">
        <v>29</v>
      </c>
      <c r="G47" s="15">
        <v>8382.2199999999993</v>
      </c>
      <c r="H47" s="16">
        <v>41833</v>
      </c>
      <c r="I47" s="18">
        <v>8.2500000000000004E-2</v>
      </c>
      <c r="J47" s="17">
        <v>365</v>
      </c>
      <c r="K47" s="15">
        <v>2585.17</v>
      </c>
    </row>
    <row r="48" spans="1:11">
      <c r="A48" s="15">
        <v>414399.97</v>
      </c>
      <c r="B48" s="16">
        <v>41861</v>
      </c>
      <c r="C48" s="16">
        <v>41891</v>
      </c>
      <c r="D48" s="17">
        <v>31</v>
      </c>
      <c r="E48" s="17">
        <v>0</v>
      </c>
      <c r="F48" s="17" t="s">
        <v>29</v>
      </c>
      <c r="G48" s="15">
        <v>5920.68</v>
      </c>
      <c r="H48" s="16">
        <v>41861</v>
      </c>
      <c r="I48" s="18">
        <v>8.2500000000000004E-2</v>
      </c>
      <c r="J48" s="17">
        <v>365</v>
      </c>
      <c r="K48" s="15">
        <v>2903.64</v>
      </c>
    </row>
    <row r="49" spans="1:11">
      <c r="A49" s="15">
        <v>420418.42</v>
      </c>
      <c r="B49" s="16">
        <v>41892</v>
      </c>
      <c r="C49" s="16">
        <v>41921</v>
      </c>
      <c r="D49" s="17">
        <v>30</v>
      </c>
      <c r="E49" s="17">
        <v>0</v>
      </c>
      <c r="F49" s="17" t="s">
        <v>29</v>
      </c>
      <c r="G49" s="15">
        <v>6018.45</v>
      </c>
      <c r="H49" s="16">
        <v>41892</v>
      </c>
      <c r="I49" s="18">
        <v>8.2500000000000004E-2</v>
      </c>
      <c r="J49" s="17">
        <v>365</v>
      </c>
      <c r="K49" s="15">
        <v>2850.78</v>
      </c>
    </row>
    <row r="50" spans="1:11">
      <c r="A50" s="15">
        <v>426327.31</v>
      </c>
      <c r="B50" s="16">
        <v>41922</v>
      </c>
      <c r="C50" s="16">
        <v>41952</v>
      </c>
      <c r="D50" s="17">
        <v>31</v>
      </c>
      <c r="E50" s="17">
        <v>0</v>
      </c>
      <c r="F50" s="17" t="s">
        <v>29</v>
      </c>
      <c r="G50" s="15">
        <v>5908.89</v>
      </c>
      <c r="H50" s="16">
        <v>41922</v>
      </c>
      <c r="I50" s="18">
        <v>8.2500000000000004E-2</v>
      </c>
      <c r="J50" s="17">
        <v>365</v>
      </c>
      <c r="K50" s="15">
        <v>2987.21</v>
      </c>
    </row>
    <row r="51" spans="1:11">
      <c r="A51" s="15">
        <v>432518.98</v>
      </c>
      <c r="B51" s="16">
        <v>41953</v>
      </c>
      <c r="C51" s="16">
        <v>41982</v>
      </c>
      <c r="D51" s="17">
        <v>30</v>
      </c>
      <c r="E51" s="17">
        <v>0</v>
      </c>
      <c r="F51" s="17" t="s">
        <v>29</v>
      </c>
      <c r="G51" s="15">
        <v>6191.67</v>
      </c>
      <c r="H51" s="16">
        <v>41953</v>
      </c>
      <c r="I51" s="18">
        <v>8.2500000000000004E-2</v>
      </c>
      <c r="J51" s="17">
        <v>365</v>
      </c>
      <c r="K51" s="15">
        <v>2932.83</v>
      </c>
    </row>
    <row r="52" spans="1:11">
      <c r="A52" s="15">
        <v>438597.95</v>
      </c>
      <c r="B52" s="16">
        <v>41983</v>
      </c>
      <c r="C52" s="16">
        <v>42013</v>
      </c>
      <c r="D52" s="17">
        <v>31</v>
      </c>
      <c r="E52" s="17">
        <v>0</v>
      </c>
      <c r="F52" s="17" t="s">
        <v>29</v>
      </c>
      <c r="G52" s="15">
        <v>6078.97</v>
      </c>
      <c r="H52" s="16">
        <v>41983</v>
      </c>
      <c r="I52" s="18">
        <v>8.2500000000000004E-2</v>
      </c>
      <c r="J52" s="17">
        <v>365</v>
      </c>
      <c r="K52" s="15">
        <v>3073.19</v>
      </c>
    </row>
    <row r="53" spans="1:11">
      <c r="A53" s="15">
        <v>444967.83</v>
      </c>
      <c r="B53" s="16">
        <v>42014</v>
      </c>
      <c r="C53" s="16">
        <v>42044</v>
      </c>
      <c r="D53" s="17">
        <v>31</v>
      </c>
      <c r="E53" s="17">
        <v>0</v>
      </c>
      <c r="F53" s="17" t="s">
        <v>29</v>
      </c>
      <c r="G53" s="15">
        <v>6369.88</v>
      </c>
      <c r="H53" s="16">
        <v>42014</v>
      </c>
      <c r="I53" s="18">
        <v>8.2500000000000004E-2</v>
      </c>
      <c r="J53" s="17">
        <v>365</v>
      </c>
      <c r="K53" s="15">
        <v>3117.82</v>
      </c>
    </row>
    <row r="54" spans="1:11">
      <c r="A54" s="15">
        <v>451430.23</v>
      </c>
      <c r="B54" s="16">
        <v>42045</v>
      </c>
      <c r="C54" s="16">
        <v>42072</v>
      </c>
      <c r="D54" s="17">
        <v>28</v>
      </c>
      <c r="E54" s="17">
        <v>0</v>
      </c>
      <c r="F54" s="17" t="s">
        <v>29</v>
      </c>
      <c r="G54" s="15">
        <v>6462.4</v>
      </c>
      <c r="H54" s="16">
        <v>42045</v>
      </c>
      <c r="I54" s="18">
        <v>8.2500000000000004E-2</v>
      </c>
      <c r="J54" s="17">
        <v>365</v>
      </c>
      <c r="K54" s="19">
        <v>2857</v>
      </c>
    </row>
    <row r="55" spans="1:11">
      <c r="A55" s="15">
        <v>457352.01</v>
      </c>
      <c r="B55" s="16">
        <v>42073</v>
      </c>
      <c r="C55" s="16">
        <v>42103</v>
      </c>
      <c r="D55" s="17">
        <v>31</v>
      </c>
      <c r="E55" s="17">
        <v>0</v>
      </c>
      <c r="F55" s="17" t="s">
        <v>29</v>
      </c>
      <c r="G55" s="15">
        <v>5921.78</v>
      </c>
      <c r="H55" s="16">
        <v>42073</v>
      </c>
      <c r="I55" s="18">
        <v>8.2500000000000004E-2</v>
      </c>
      <c r="J55" s="17">
        <v>365</v>
      </c>
      <c r="K55" s="15">
        <v>3204.6</v>
      </c>
    </row>
    <row r="56" spans="1:11">
      <c r="A56" s="15">
        <v>463994.26</v>
      </c>
      <c r="B56" s="16">
        <v>42104</v>
      </c>
      <c r="C56" s="16">
        <v>42133</v>
      </c>
      <c r="D56" s="17">
        <v>30</v>
      </c>
      <c r="E56" s="17">
        <v>0</v>
      </c>
      <c r="F56" s="17" t="s">
        <v>29</v>
      </c>
      <c r="G56" s="15">
        <v>6642.25</v>
      </c>
      <c r="H56" s="16">
        <v>42104</v>
      </c>
      <c r="I56" s="18">
        <v>8.2500000000000004E-2</v>
      </c>
      <c r="J56" s="17">
        <v>365</v>
      </c>
      <c r="K56" s="15">
        <v>3146.26</v>
      </c>
    </row>
    <row r="57" spans="1:11">
      <c r="A57" s="15">
        <v>470515.6</v>
      </c>
      <c r="B57" s="16">
        <v>42134</v>
      </c>
      <c r="C57" s="16">
        <v>42155</v>
      </c>
      <c r="D57" s="17">
        <v>22</v>
      </c>
      <c r="E57" s="17">
        <v>0</v>
      </c>
      <c r="F57" s="17" t="s">
        <v>29</v>
      </c>
      <c r="G57" s="15">
        <v>6521.34</v>
      </c>
      <c r="H57" s="16">
        <v>42134</v>
      </c>
      <c r="I57" s="18">
        <v>8.2500000000000004E-2</v>
      </c>
      <c r="J57" s="17">
        <v>365</v>
      </c>
      <c r="K57" s="15">
        <v>2339.69</v>
      </c>
    </row>
    <row r="58" spans="1:11">
      <c r="A58" s="15">
        <v>470515.6</v>
      </c>
      <c r="B58" s="16">
        <v>42156</v>
      </c>
      <c r="C58" s="16">
        <v>42164</v>
      </c>
      <c r="D58" s="17">
        <v>9</v>
      </c>
      <c r="E58" s="17">
        <v>0</v>
      </c>
      <c r="F58" s="17" t="s">
        <v>29</v>
      </c>
      <c r="G58" s="17">
        <v>0</v>
      </c>
      <c r="H58" s="17" t="s">
        <v>29</v>
      </c>
      <c r="I58" s="18">
        <v>0.1144</v>
      </c>
      <c r="J58" s="17">
        <v>365</v>
      </c>
      <c r="K58" s="15">
        <v>1327.24</v>
      </c>
    </row>
    <row r="59" spans="1:11">
      <c r="A59" s="15">
        <v>477349.03</v>
      </c>
      <c r="B59" s="16">
        <v>42165</v>
      </c>
      <c r="C59" s="16">
        <v>42169</v>
      </c>
      <c r="D59" s="17">
        <v>5</v>
      </c>
      <c r="E59" s="17">
        <v>0</v>
      </c>
      <c r="F59" s="17" t="s">
        <v>29</v>
      </c>
      <c r="G59" s="15">
        <v>6833.43</v>
      </c>
      <c r="H59" s="16">
        <v>42165</v>
      </c>
      <c r="I59" s="18">
        <v>0.1144</v>
      </c>
      <c r="J59" s="17">
        <v>365</v>
      </c>
      <c r="K59" s="17">
        <v>748.06</v>
      </c>
    </row>
    <row r="60" spans="1:11">
      <c r="A60" s="15">
        <v>477349.03</v>
      </c>
      <c r="B60" s="16">
        <v>42170</v>
      </c>
      <c r="C60" s="16">
        <v>42194</v>
      </c>
      <c r="D60" s="17">
        <v>25</v>
      </c>
      <c r="E60" s="17">
        <v>0</v>
      </c>
      <c r="F60" s="17" t="s">
        <v>29</v>
      </c>
      <c r="G60" s="17">
        <v>0</v>
      </c>
      <c r="H60" s="17" t="s">
        <v>29</v>
      </c>
      <c r="I60" s="18">
        <v>0.1137</v>
      </c>
      <c r="J60" s="17">
        <v>365</v>
      </c>
      <c r="K60" s="15">
        <v>3717.44</v>
      </c>
    </row>
    <row r="61" spans="1:11">
      <c r="A61" s="15">
        <v>484058.07</v>
      </c>
      <c r="B61" s="16">
        <v>42195</v>
      </c>
      <c r="C61" s="16">
        <v>42199</v>
      </c>
      <c r="D61" s="17">
        <v>5</v>
      </c>
      <c r="E61" s="17">
        <v>0</v>
      </c>
      <c r="F61" s="17" t="s">
        <v>29</v>
      </c>
      <c r="G61" s="15">
        <v>6709.04</v>
      </c>
      <c r="H61" s="16">
        <v>42195</v>
      </c>
      <c r="I61" s="18">
        <v>0.1137</v>
      </c>
      <c r="J61" s="17">
        <v>365</v>
      </c>
      <c r="K61" s="17">
        <v>753.94</v>
      </c>
    </row>
    <row r="62" spans="1:11">
      <c r="A62" s="15">
        <v>484058.07</v>
      </c>
      <c r="B62" s="16">
        <v>42200</v>
      </c>
      <c r="C62" s="16">
        <v>42225</v>
      </c>
      <c r="D62" s="17">
        <v>26</v>
      </c>
      <c r="E62" s="17">
        <v>0</v>
      </c>
      <c r="F62" s="17" t="s">
        <v>29</v>
      </c>
      <c r="G62" s="17">
        <v>0</v>
      </c>
      <c r="H62" s="17" t="s">
        <v>29</v>
      </c>
      <c r="I62" s="18">
        <v>0.1036</v>
      </c>
      <c r="J62" s="17">
        <v>365</v>
      </c>
      <c r="K62" s="15">
        <v>3572.22</v>
      </c>
    </row>
    <row r="63" spans="1:11">
      <c r="A63" s="15">
        <v>491088.18</v>
      </c>
      <c r="B63" s="16">
        <v>42226</v>
      </c>
      <c r="C63" s="16">
        <v>42232</v>
      </c>
      <c r="D63" s="17">
        <v>7</v>
      </c>
      <c r="E63" s="17">
        <v>0</v>
      </c>
      <c r="F63" s="17" t="s">
        <v>29</v>
      </c>
      <c r="G63" s="15">
        <v>7030.11</v>
      </c>
      <c r="H63" s="16">
        <v>42226</v>
      </c>
      <c r="I63" s="18">
        <v>0.1036</v>
      </c>
      <c r="J63" s="17">
        <v>365</v>
      </c>
      <c r="K63" s="17">
        <v>975.72</v>
      </c>
    </row>
    <row r="64" spans="1:11">
      <c r="A64" s="15">
        <v>491088.18</v>
      </c>
      <c r="B64" s="16">
        <v>42233</v>
      </c>
      <c r="C64" s="16">
        <v>42256</v>
      </c>
      <c r="D64" s="17">
        <v>24</v>
      </c>
      <c r="E64" s="17">
        <v>0</v>
      </c>
      <c r="F64" s="17" t="s">
        <v>29</v>
      </c>
      <c r="G64" s="17">
        <v>0</v>
      </c>
      <c r="H64" s="17" t="s">
        <v>29</v>
      </c>
      <c r="I64" s="18">
        <v>0.1011</v>
      </c>
      <c r="J64" s="17">
        <v>365</v>
      </c>
      <c r="K64" s="15">
        <v>3264.59</v>
      </c>
    </row>
    <row r="65" spans="1:11">
      <c r="A65" s="15">
        <v>498220.39</v>
      </c>
      <c r="B65" s="16">
        <v>42257</v>
      </c>
      <c r="C65" s="16">
        <v>42261</v>
      </c>
      <c r="D65" s="17">
        <v>5</v>
      </c>
      <c r="E65" s="17">
        <v>0</v>
      </c>
      <c r="F65" s="17" t="s">
        <v>29</v>
      </c>
      <c r="G65" s="15">
        <v>7132.21</v>
      </c>
      <c r="H65" s="16">
        <v>42257</v>
      </c>
      <c r="I65" s="18">
        <v>0.1011</v>
      </c>
      <c r="J65" s="17">
        <v>365</v>
      </c>
      <c r="K65" s="17">
        <v>690</v>
      </c>
    </row>
    <row r="66" spans="1:11">
      <c r="A66" s="15">
        <v>498220.39</v>
      </c>
      <c r="B66" s="16">
        <v>42262</v>
      </c>
      <c r="C66" s="16">
        <v>42262</v>
      </c>
      <c r="D66" s="17">
        <v>1</v>
      </c>
      <c r="E66" s="17">
        <v>0</v>
      </c>
      <c r="F66" s="17" t="s">
        <v>29</v>
      </c>
      <c r="G66" s="17">
        <v>0</v>
      </c>
      <c r="H66" s="17" t="s">
        <v>29</v>
      </c>
      <c r="I66" s="18">
        <v>9.5500000000000002E-2</v>
      </c>
      <c r="J66" s="17">
        <v>365</v>
      </c>
      <c r="K66" s="17">
        <v>130.36000000000001</v>
      </c>
    </row>
    <row r="67" spans="1:11">
      <c r="A67" s="15">
        <v>507566.34</v>
      </c>
      <c r="B67" s="16">
        <v>42263</v>
      </c>
      <c r="C67" s="16">
        <v>42286</v>
      </c>
      <c r="D67" s="17">
        <v>24</v>
      </c>
      <c r="E67" s="17">
        <v>0</v>
      </c>
      <c r="F67" s="17" t="s">
        <v>29</v>
      </c>
      <c r="G67" s="15">
        <v>9345.9500000000007</v>
      </c>
      <c r="H67" s="16">
        <v>42263</v>
      </c>
      <c r="I67" s="18">
        <v>9.5500000000000002E-2</v>
      </c>
      <c r="J67" s="17">
        <v>365</v>
      </c>
      <c r="K67" s="15">
        <v>3187.24</v>
      </c>
    </row>
    <row r="68" spans="1:11">
      <c r="A68" s="15">
        <v>514673.81</v>
      </c>
      <c r="B68" s="16">
        <v>42287</v>
      </c>
      <c r="C68" s="16">
        <v>42291</v>
      </c>
      <c r="D68" s="17">
        <v>5</v>
      </c>
      <c r="E68" s="17">
        <v>0</v>
      </c>
      <c r="F68" s="17" t="s">
        <v>29</v>
      </c>
      <c r="G68" s="15">
        <v>7107.47</v>
      </c>
      <c r="H68" s="16">
        <v>42287</v>
      </c>
      <c r="I68" s="18">
        <v>9.5500000000000002E-2</v>
      </c>
      <c r="J68" s="17">
        <v>365</v>
      </c>
      <c r="K68" s="17">
        <v>673.31</v>
      </c>
    </row>
    <row r="69" spans="1:11">
      <c r="A69" s="15">
        <v>514673.81</v>
      </c>
      <c r="B69" s="16">
        <v>42292</v>
      </c>
      <c r="C69" s="16">
        <v>42292</v>
      </c>
      <c r="D69" s="17">
        <v>1</v>
      </c>
      <c r="E69" s="17">
        <v>0</v>
      </c>
      <c r="F69" s="17" t="s">
        <v>29</v>
      </c>
      <c r="G69" s="17">
        <v>0</v>
      </c>
      <c r="H69" s="17" t="s">
        <v>29</v>
      </c>
      <c r="I69" s="18">
        <v>9.2899999999999996E-2</v>
      </c>
      <c r="J69" s="17">
        <v>365</v>
      </c>
      <c r="K69" s="17">
        <v>131</v>
      </c>
    </row>
    <row r="70" spans="1:11">
      <c r="A70" s="15">
        <v>519509.75</v>
      </c>
      <c r="B70" s="16">
        <v>42293</v>
      </c>
      <c r="C70" s="16">
        <v>42309</v>
      </c>
      <c r="D70" s="17">
        <v>17</v>
      </c>
      <c r="E70" s="17">
        <v>0</v>
      </c>
      <c r="F70" s="17" t="s">
        <v>29</v>
      </c>
      <c r="G70" s="15">
        <v>4835.9399999999996</v>
      </c>
      <c r="H70" s="16">
        <v>42293</v>
      </c>
      <c r="I70" s="18">
        <v>9.2899999999999996E-2</v>
      </c>
      <c r="J70" s="17">
        <v>365</v>
      </c>
      <c r="K70" s="15">
        <v>2247.84</v>
      </c>
    </row>
    <row r="71" spans="1:11">
      <c r="A71" s="15">
        <v>522603.57</v>
      </c>
      <c r="B71" s="16">
        <v>42310</v>
      </c>
      <c r="C71" s="16">
        <v>42317</v>
      </c>
      <c r="D71" s="17">
        <v>8</v>
      </c>
      <c r="E71" s="17">
        <v>0</v>
      </c>
      <c r="F71" s="17" t="s">
        <v>29</v>
      </c>
      <c r="G71" s="15">
        <v>3093.82</v>
      </c>
      <c r="H71" s="16">
        <v>42310</v>
      </c>
      <c r="I71" s="18">
        <v>9.2899999999999996E-2</v>
      </c>
      <c r="J71" s="17">
        <v>365</v>
      </c>
      <c r="K71" s="15">
        <v>1064.1099999999999</v>
      </c>
    </row>
    <row r="72" spans="1:11">
      <c r="A72" s="15">
        <v>530146.56000000006</v>
      </c>
      <c r="B72" s="16">
        <v>42318</v>
      </c>
      <c r="C72" s="16">
        <v>42324</v>
      </c>
      <c r="D72" s="17">
        <v>7</v>
      </c>
      <c r="E72" s="17">
        <v>0</v>
      </c>
      <c r="F72" s="17" t="s">
        <v>29</v>
      </c>
      <c r="G72" s="15">
        <v>7542.99</v>
      </c>
      <c r="H72" s="16">
        <v>42318</v>
      </c>
      <c r="I72" s="18">
        <v>9.2899999999999996E-2</v>
      </c>
      <c r="J72" s="17">
        <v>365</v>
      </c>
      <c r="K72" s="17">
        <v>944.53</v>
      </c>
    </row>
    <row r="73" spans="1:11">
      <c r="A73" s="15">
        <v>539377.51</v>
      </c>
      <c r="B73" s="16">
        <v>42325</v>
      </c>
      <c r="C73" s="16">
        <v>42347</v>
      </c>
      <c r="D73" s="17">
        <v>23</v>
      </c>
      <c r="E73" s="17">
        <v>0</v>
      </c>
      <c r="F73" s="17" t="s">
        <v>29</v>
      </c>
      <c r="G73" s="15">
        <v>9230.9500000000007</v>
      </c>
      <c r="H73" s="16">
        <v>42325</v>
      </c>
      <c r="I73" s="18">
        <v>9.2499999999999999E-2</v>
      </c>
      <c r="J73" s="17">
        <v>365</v>
      </c>
      <c r="K73" s="15">
        <v>3143.91</v>
      </c>
    </row>
    <row r="74" spans="1:11">
      <c r="A74" s="15">
        <v>546928.07999999996</v>
      </c>
      <c r="B74" s="16">
        <v>42348</v>
      </c>
      <c r="C74" s="16">
        <v>42352</v>
      </c>
      <c r="D74" s="17">
        <v>5</v>
      </c>
      <c r="E74" s="17">
        <v>0</v>
      </c>
      <c r="F74" s="17" t="s">
        <v>29</v>
      </c>
      <c r="G74" s="15">
        <v>7550.57</v>
      </c>
      <c r="H74" s="16">
        <v>42348</v>
      </c>
      <c r="I74" s="18">
        <v>9.2499999999999999E-2</v>
      </c>
      <c r="J74" s="17">
        <v>365</v>
      </c>
      <c r="K74" s="17">
        <v>693.03</v>
      </c>
    </row>
    <row r="75" spans="1:11">
      <c r="A75" s="15">
        <v>546928.07999999996</v>
      </c>
      <c r="B75" s="16">
        <v>42353</v>
      </c>
      <c r="C75" s="16">
        <v>42354</v>
      </c>
      <c r="D75" s="17">
        <v>2</v>
      </c>
      <c r="E75" s="17">
        <v>0</v>
      </c>
      <c r="F75" s="17" t="s">
        <v>29</v>
      </c>
      <c r="G75" s="17">
        <v>0</v>
      </c>
      <c r="H75" s="17" t="s">
        <v>29</v>
      </c>
      <c r="I75" s="18">
        <v>7.0800000000000002E-2</v>
      </c>
      <c r="J75" s="17">
        <v>365</v>
      </c>
      <c r="K75" s="17">
        <v>212.18</v>
      </c>
    </row>
    <row r="76" spans="1:11">
      <c r="A76" s="15">
        <v>552957.21</v>
      </c>
      <c r="B76" s="16">
        <v>42355</v>
      </c>
      <c r="C76" s="16">
        <v>42369</v>
      </c>
      <c r="D76" s="17">
        <v>15</v>
      </c>
      <c r="E76" s="17">
        <v>0</v>
      </c>
      <c r="F76" s="17" t="s">
        <v>29</v>
      </c>
      <c r="G76" s="15">
        <v>6029.13</v>
      </c>
      <c r="H76" s="16">
        <v>42355</v>
      </c>
      <c r="I76" s="18">
        <v>7.0800000000000002E-2</v>
      </c>
      <c r="J76" s="17">
        <v>365</v>
      </c>
      <c r="K76" s="15">
        <v>1608.88</v>
      </c>
    </row>
    <row r="77" spans="1:11">
      <c r="A77" s="15">
        <v>552957.21</v>
      </c>
      <c r="B77" s="16">
        <v>42370</v>
      </c>
      <c r="C77" s="16">
        <v>42378</v>
      </c>
      <c r="D77" s="17">
        <v>9</v>
      </c>
      <c r="E77" s="17">
        <v>0</v>
      </c>
      <c r="F77" s="17" t="s">
        <v>29</v>
      </c>
      <c r="G77" s="17">
        <v>0</v>
      </c>
      <c r="H77" s="17" t="s">
        <v>29</v>
      </c>
      <c r="I77" s="18">
        <v>7.0800000000000002E-2</v>
      </c>
      <c r="J77" s="17">
        <v>366</v>
      </c>
      <c r="K77" s="17">
        <v>962.69</v>
      </c>
    </row>
    <row r="78" spans="1:11">
      <c r="A78" s="15">
        <v>560961.12</v>
      </c>
      <c r="B78" s="16">
        <v>42379</v>
      </c>
      <c r="C78" s="16">
        <v>42393</v>
      </c>
      <c r="D78" s="17">
        <v>15</v>
      </c>
      <c r="E78" s="17">
        <v>0</v>
      </c>
      <c r="F78" s="17" t="s">
        <v>29</v>
      </c>
      <c r="G78" s="15">
        <v>8003.91</v>
      </c>
      <c r="H78" s="16">
        <v>42379</v>
      </c>
      <c r="I78" s="18">
        <v>7.0800000000000002E-2</v>
      </c>
      <c r="J78" s="17">
        <v>366</v>
      </c>
      <c r="K78" s="15">
        <v>1627.71</v>
      </c>
    </row>
    <row r="79" spans="1:11">
      <c r="A79" s="15">
        <v>560961.12</v>
      </c>
      <c r="B79" s="16">
        <v>42394</v>
      </c>
      <c r="C79" s="16">
        <v>42396</v>
      </c>
      <c r="D79" s="17">
        <v>3</v>
      </c>
      <c r="E79" s="17">
        <v>0</v>
      </c>
      <c r="F79" s="17" t="s">
        <v>29</v>
      </c>
      <c r="G79" s="17">
        <v>0</v>
      </c>
      <c r="H79" s="17" t="s">
        <v>29</v>
      </c>
      <c r="I79" s="18">
        <v>7.7200000000000005E-2</v>
      </c>
      <c r="J79" s="17">
        <v>366</v>
      </c>
      <c r="K79" s="17">
        <v>354.97</v>
      </c>
    </row>
    <row r="80" spans="1:11">
      <c r="A80" s="15">
        <v>565797.06000000006</v>
      </c>
      <c r="B80" s="16">
        <v>42397</v>
      </c>
      <c r="C80" s="16">
        <v>42409</v>
      </c>
      <c r="D80" s="17">
        <v>13</v>
      </c>
      <c r="E80" s="17">
        <v>0</v>
      </c>
      <c r="F80" s="17" t="s">
        <v>29</v>
      </c>
      <c r="G80" s="15">
        <v>4835.9399999999996</v>
      </c>
      <c r="H80" s="16">
        <v>42397</v>
      </c>
      <c r="I80" s="18">
        <v>7.7200000000000005E-2</v>
      </c>
      <c r="J80" s="17">
        <v>366</v>
      </c>
      <c r="K80" s="15">
        <v>1551.46</v>
      </c>
    </row>
    <row r="81" spans="1:11">
      <c r="A81" s="15">
        <v>573951.17000000004</v>
      </c>
      <c r="B81" s="16">
        <v>42410</v>
      </c>
      <c r="C81" s="16">
        <v>42418</v>
      </c>
      <c r="D81" s="17">
        <v>9</v>
      </c>
      <c r="E81" s="17">
        <v>0</v>
      </c>
      <c r="F81" s="17" t="s">
        <v>29</v>
      </c>
      <c r="G81" s="15">
        <v>8154.11</v>
      </c>
      <c r="H81" s="16">
        <v>42410</v>
      </c>
      <c r="I81" s="18">
        <v>7.7200000000000005E-2</v>
      </c>
      <c r="J81" s="17">
        <v>366</v>
      </c>
      <c r="K81" s="15">
        <v>1089.57</v>
      </c>
    </row>
    <row r="82" spans="1:11">
      <c r="A82" s="15">
        <v>573951.17000000004</v>
      </c>
      <c r="B82" s="16">
        <v>42419</v>
      </c>
      <c r="C82" s="16">
        <v>42419</v>
      </c>
      <c r="D82" s="17">
        <v>1</v>
      </c>
      <c r="E82" s="17">
        <v>0</v>
      </c>
      <c r="F82" s="17" t="s">
        <v>29</v>
      </c>
      <c r="G82" s="17">
        <v>0</v>
      </c>
      <c r="H82" s="17" t="s">
        <v>29</v>
      </c>
      <c r="I82" s="18">
        <v>8.72E-2</v>
      </c>
      <c r="J82" s="17">
        <v>366</v>
      </c>
      <c r="K82" s="17">
        <v>136.74</v>
      </c>
    </row>
    <row r="83" spans="1:11">
      <c r="A83" s="15">
        <v>578787.11</v>
      </c>
      <c r="B83" s="16">
        <v>42420</v>
      </c>
      <c r="C83" s="16">
        <v>42438</v>
      </c>
      <c r="D83" s="17">
        <v>19</v>
      </c>
      <c r="E83" s="17">
        <v>0</v>
      </c>
      <c r="F83" s="17" t="s">
        <v>29</v>
      </c>
      <c r="G83" s="15">
        <v>4835.9399999999996</v>
      </c>
      <c r="H83" s="16">
        <v>42420</v>
      </c>
      <c r="I83" s="18">
        <v>8.72E-2</v>
      </c>
      <c r="J83" s="17">
        <v>366</v>
      </c>
      <c r="K83" s="15">
        <v>2620.04</v>
      </c>
    </row>
    <row r="84" spans="1:11">
      <c r="A84" s="15">
        <v>586606.61</v>
      </c>
      <c r="B84" s="16">
        <v>42439</v>
      </c>
      <c r="C84" s="16">
        <v>42445</v>
      </c>
      <c r="D84" s="17">
        <v>7</v>
      </c>
      <c r="E84" s="17">
        <v>0</v>
      </c>
      <c r="F84" s="17" t="s">
        <v>29</v>
      </c>
      <c r="G84" s="15">
        <v>7819.5</v>
      </c>
      <c r="H84" s="16">
        <v>42439</v>
      </c>
      <c r="I84" s="18">
        <v>8.72E-2</v>
      </c>
      <c r="J84" s="17">
        <v>366</v>
      </c>
      <c r="K84" s="17">
        <v>978.32</v>
      </c>
    </row>
    <row r="85" spans="1:11">
      <c r="A85" s="15">
        <v>593929.56999999995</v>
      </c>
      <c r="B85" s="16">
        <v>42446</v>
      </c>
      <c r="C85" s="16">
        <v>42469</v>
      </c>
      <c r="D85" s="17">
        <v>24</v>
      </c>
      <c r="E85" s="17">
        <v>0</v>
      </c>
      <c r="F85" s="17" t="s">
        <v>29</v>
      </c>
      <c r="G85" s="15">
        <v>7322.96</v>
      </c>
      <c r="H85" s="16">
        <v>42446</v>
      </c>
      <c r="I85" s="18">
        <v>8.4099999999999994E-2</v>
      </c>
      <c r="J85" s="17">
        <v>366</v>
      </c>
      <c r="K85" s="15">
        <v>3275.38</v>
      </c>
    </row>
    <row r="86" spans="1:11">
      <c r="A86" s="15">
        <v>602507.86</v>
      </c>
      <c r="B86" s="16">
        <v>42470</v>
      </c>
      <c r="C86" s="16">
        <v>42474</v>
      </c>
      <c r="D86" s="17">
        <v>5</v>
      </c>
      <c r="E86" s="17">
        <v>0</v>
      </c>
      <c r="F86" s="17" t="s">
        <v>29</v>
      </c>
      <c r="G86" s="15">
        <v>8578.2900000000009</v>
      </c>
      <c r="H86" s="16">
        <v>42470</v>
      </c>
      <c r="I86" s="18">
        <v>8.4099999999999994E-2</v>
      </c>
      <c r="J86" s="17">
        <v>366</v>
      </c>
      <c r="K86" s="17">
        <v>692.23</v>
      </c>
    </row>
    <row r="87" spans="1:11">
      <c r="A87" s="15">
        <v>602507.86</v>
      </c>
      <c r="B87" s="16">
        <v>42475</v>
      </c>
      <c r="C87" s="16">
        <v>42486</v>
      </c>
      <c r="D87" s="17">
        <v>12</v>
      </c>
      <c r="E87" s="17">
        <v>0</v>
      </c>
      <c r="F87" s="17" t="s">
        <v>29</v>
      </c>
      <c r="G87" s="17">
        <v>0</v>
      </c>
      <c r="H87" s="17" t="s">
        <v>29</v>
      </c>
      <c r="I87" s="18">
        <v>7.85E-2</v>
      </c>
      <c r="J87" s="17">
        <v>366</v>
      </c>
      <c r="K87" s="15">
        <v>1550.72</v>
      </c>
    </row>
    <row r="88" spans="1:11">
      <c r="A88" s="15">
        <v>607521.5</v>
      </c>
      <c r="B88" s="16">
        <v>42487</v>
      </c>
      <c r="C88" s="16">
        <v>42499</v>
      </c>
      <c r="D88" s="17">
        <v>13</v>
      </c>
      <c r="E88" s="17">
        <v>0</v>
      </c>
      <c r="F88" s="17" t="s">
        <v>29</v>
      </c>
      <c r="G88" s="15">
        <v>5013.6400000000003</v>
      </c>
      <c r="H88" s="16">
        <v>42487</v>
      </c>
      <c r="I88" s="18">
        <v>7.85E-2</v>
      </c>
      <c r="J88" s="17">
        <v>366</v>
      </c>
      <c r="K88" s="15">
        <v>1693.92</v>
      </c>
    </row>
    <row r="89" spans="1:11">
      <c r="A89" s="15">
        <v>615996.93999999994</v>
      </c>
      <c r="B89" s="16">
        <v>42500</v>
      </c>
      <c r="C89" s="16">
        <v>42508</v>
      </c>
      <c r="D89" s="17">
        <v>9</v>
      </c>
      <c r="E89" s="17">
        <v>0</v>
      </c>
      <c r="F89" s="17" t="s">
        <v>29</v>
      </c>
      <c r="G89" s="15">
        <v>8475.44</v>
      </c>
      <c r="H89" s="16">
        <v>42500</v>
      </c>
      <c r="I89" s="18">
        <v>7.85E-2</v>
      </c>
      <c r="J89" s="17">
        <v>366</v>
      </c>
      <c r="K89" s="15">
        <v>1189.08</v>
      </c>
    </row>
    <row r="90" spans="1:11">
      <c r="A90" s="15">
        <v>615996.93999999994</v>
      </c>
      <c r="B90" s="16">
        <v>42509</v>
      </c>
      <c r="C90" s="16">
        <v>42519</v>
      </c>
      <c r="D90" s="17">
        <v>11</v>
      </c>
      <c r="E90" s="17">
        <v>0</v>
      </c>
      <c r="F90" s="17" t="s">
        <v>29</v>
      </c>
      <c r="G90" s="17">
        <v>0</v>
      </c>
      <c r="H90" s="17" t="s">
        <v>29</v>
      </c>
      <c r="I90" s="18">
        <v>7.5800000000000006E-2</v>
      </c>
      <c r="J90" s="17">
        <v>366</v>
      </c>
      <c r="K90" s="15">
        <v>1403.33</v>
      </c>
    </row>
    <row r="91" spans="1:11">
      <c r="A91" s="15">
        <v>621022.18000000005</v>
      </c>
      <c r="B91" s="16">
        <v>42520</v>
      </c>
      <c r="C91" s="16">
        <v>42530</v>
      </c>
      <c r="D91" s="17">
        <v>11</v>
      </c>
      <c r="E91" s="17">
        <v>0</v>
      </c>
      <c r="F91" s="17" t="s">
        <v>29</v>
      </c>
      <c r="G91" s="15">
        <v>5025.24</v>
      </c>
      <c r="H91" s="16">
        <v>42520</v>
      </c>
      <c r="I91" s="18">
        <v>7.5800000000000006E-2</v>
      </c>
      <c r="J91" s="17">
        <v>366</v>
      </c>
      <c r="K91" s="15">
        <v>1414.78</v>
      </c>
    </row>
    <row r="92" spans="1:11">
      <c r="A92" s="15">
        <v>629969.86</v>
      </c>
      <c r="B92" s="16">
        <v>42531</v>
      </c>
      <c r="C92" s="16">
        <v>42531</v>
      </c>
      <c r="D92" s="17">
        <v>1</v>
      </c>
      <c r="E92" s="17">
        <v>0</v>
      </c>
      <c r="F92" s="17" t="s">
        <v>29</v>
      </c>
      <c r="G92" s="15">
        <v>8947.68</v>
      </c>
      <c r="H92" s="16">
        <v>42531</v>
      </c>
      <c r="I92" s="18">
        <v>7.5800000000000006E-2</v>
      </c>
      <c r="J92" s="17">
        <v>366</v>
      </c>
      <c r="K92" s="17">
        <v>130.47</v>
      </c>
    </row>
    <row r="93" spans="1:11">
      <c r="A93" s="32" t="s">
        <v>30</v>
      </c>
      <c r="B93" s="33"/>
      <c r="C93" s="34"/>
      <c r="D93" s="21">
        <v>1796</v>
      </c>
      <c r="E93" s="21">
        <v>0</v>
      </c>
      <c r="F93" s="17"/>
      <c r="G93" s="22">
        <v>621509.16</v>
      </c>
      <c r="H93" s="17"/>
      <c r="I93" s="23">
        <v>8.4099999999999994E-2</v>
      </c>
      <c r="J93" s="17"/>
      <c r="K93" s="22">
        <v>127985.06</v>
      </c>
    </row>
    <row r="94" spans="1:11">
      <c r="A94" s="6"/>
    </row>
    <row r="95" spans="1:11">
      <c r="A95" s="6"/>
    </row>
    <row r="96" spans="1:11" ht="18.75" customHeight="1">
      <c r="A96" s="35" t="s">
        <v>42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5.75">
      <c r="A97" s="37"/>
    </row>
    <row r="98" spans="1:11" ht="60">
      <c r="A98" s="9" t="s">
        <v>6</v>
      </c>
      <c r="B98" s="26" t="s">
        <v>43</v>
      </c>
      <c r="C98" s="27"/>
      <c r="D98" s="28"/>
      <c r="E98" s="26" t="s">
        <v>36</v>
      </c>
      <c r="F98" s="28"/>
      <c r="G98" s="26" t="s">
        <v>9</v>
      </c>
      <c r="H98" s="28"/>
      <c r="I98" s="9" t="s">
        <v>44</v>
      </c>
      <c r="J98" s="9" t="s">
        <v>12</v>
      </c>
      <c r="K98" s="9" t="s">
        <v>15</v>
      </c>
    </row>
    <row r="99" spans="1:11">
      <c r="A99" s="10" t="s">
        <v>7</v>
      </c>
      <c r="B99" s="29"/>
      <c r="C99" s="30"/>
      <c r="D99" s="31"/>
      <c r="E99" s="29"/>
      <c r="F99" s="31"/>
      <c r="G99" s="29"/>
      <c r="H99" s="31"/>
      <c r="I99" s="10" t="s">
        <v>45</v>
      </c>
      <c r="J99" s="10" t="s">
        <v>13</v>
      </c>
      <c r="K99" s="10" t="s">
        <v>7</v>
      </c>
    </row>
    <row r="100" spans="1:11" ht="30">
      <c r="A100" s="11"/>
      <c r="B100" s="12" t="s">
        <v>16</v>
      </c>
      <c r="C100" s="12" t="s">
        <v>17</v>
      </c>
      <c r="D100" s="12" t="s">
        <v>18</v>
      </c>
      <c r="E100" s="12" t="s">
        <v>41</v>
      </c>
      <c r="F100" s="12" t="s">
        <v>19</v>
      </c>
      <c r="G100" s="12" t="s">
        <v>41</v>
      </c>
      <c r="H100" s="12" t="s">
        <v>19</v>
      </c>
      <c r="I100" s="11"/>
      <c r="J100" s="11" t="s">
        <v>14</v>
      </c>
      <c r="K100" s="11"/>
    </row>
    <row r="101" spans="1:11">
      <c r="A101" s="13" t="s">
        <v>20</v>
      </c>
      <c r="B101" s="13" t="s">
        <v>21</v>
      </c>
      <c r="C101" s="13" t="s">
        <v>22</v>
      </c>
      <c r="D101" s="13" t="s">
        <v>23</v>
      </c>
      <c r="E101" s="13" t="s">
        <v>24</v>
      </c>
      <c r="F101" s="13" t="s">
        <v>25</v>
      </c>
      <c r="G101" s="13" t="s">
        <v>26</v>
      </c>
      <c r="H101" s="13" t="s">
        <v>27</v>
      </c>
      <c r="I101" s="13" t="s">
        <v>37</v>
      </c>
      <c r="J101" s="13" t="s">
        <v>38</v>
      </c>
      <c r="K101" s="13" t="s">
        <v>39</v>
      </c>
    </row>
    <row r="102" spans="1:11">
      <c r="A102" s="15">
        <v>470515.6</v>
      </c>
      <c r="B102" s="16">
        <v>42156</v>
      </c>
      <c r="C102" s="16">
        <v>42164</v>
      </c>
      <c r="D102" s="17">
        <v>9</v>
      </c>
      <c r="E102" s="17">
        <v>0</v>
      </c>
      <c r="F102" s="17" t="s">
        <v>29</v>
      </c>
      <c r="G102" s="15" t="s">
        <v>29</v>
      </c>
      <c r="H102" s="17" t="s">
        <v>29</v>
      </c>
      <c r="I102" s="18">
        <v>8.2500000000000004E-2</v>
      </c>
      <c r="J102" s="17">
        <v>365</v>
      </c>
      <c r="K102" s="17">
        <v>957.14</v>
      </c>
    </row>
    <row r="103" spans="1:11">
      <c r="A103" s="15">
        <v>477349.03</v>
      </c>
      <c r="B103" s="16">
        <v>42165</v>
      </c>
      <c r="C103" s="16">
        <v>42194</v>
      </c>
      <c r="D103" s="17">
        <v>30</v>
      </c>
      <c r="E103" s="17">
        <v>0</v>
      </c>
      <c r="F103" s="17" t="s">
        <v>29</v>
      </c>
      <c r="G103" s="15">
        <v>6833.43</v>
      </c>
      <c r="H103" s="16">
        <v>42165</v>
      </c>
      <c r="I103" s="18">
        <v>8.2500000000000004E-2</v>
      </c>
      <c r="J103" s="17">
        <v>365</v>
      </c>
      <c r="K103" s="15">
        <v>3236.82</v>
      </c>
    </row>
    <row r="104" spans="1:11">
      <c r="A104" s="15">
        <v>484058.07</v>
      </c>
      <c r="B104" s="16">
        <v>42195</v>
      </c>
      <c r="C104" s="16">
        <v>42225</v>
      </c>
      <c r="D104" s="17">
        <v>31</v>
      </c>
      <c r="E104" s="17">
        <v>0</v>
      </c>
      <c r="F104" s="17" t="s">
        <v>29</v>
      </c>
      <c r="G104" s="15">
        <v>6709.04</v>
      </c>
      <c r="H104" s="16">
        <v>42195</v>
      </c>
      <c r="I104" s="18">
        <v>8.2500000000000004E-2</v>
      </c>
      <c r="J104" s="17">
        <v>365</v>
      </c>
      <c r="K104" s="15">
        <v>3391.72</v>
      </c>
    </row>
    <row r="105" spans="1:11">
      <c r="A105" s="15">
        <v>491088.18</v>
      </c>
      <c r="B105" s="16">
        <v>42226</v>
      </c>
      <c r="C105" s="16">
        <v>42256</v>
      </c>
      <c r="D105" s="17">
        <v>31</v>
      </c>
      <c r="E105" s="17">
        <v>0</v>
      </c>
      <c r="F105" s="17" t="s">
        <v>29</v>
      </c>
      <c r="G105" s="15">
        <v>7030.11</v>
      </c>
      <c r="H105" s="16">
        <v>42226</v>
      </c>
      <c r="I105" s="18">
        <v>8.2500000000000004E-2</v>
      </c>
      <c r="J105" s="17">
        <v>365</v>
      </c>
      <c r="K105" s="15">
        <v>3440.98</v>
      </c>
    </row>
    <row r="106" spans="1:11">
      <c r="A106" s="15">
        <v>498220.39</v>
      </c>
      <c r="B106" s="16">
        <v>42257</v>
      </c>
      <c r="C106" s="16">
        <v>42262</v>
      </c>
      <c r="D106" s="17">
        <v>6</v>
      </c>
      <c r="E106" s="17">
        <v>0</v>
      </c>
      <c r="F106" s="17" t="s">
        <v>29</v>
      </c>
      <c r="G106" s="15">
        <v>7132.21</v>
      </c>
      <c r="H106" s="16">
        <v>42257</v>
      </c>
      <c r="I106" s="18">
        <v>8.2500000000000004E-2</v>
      </c>
      <c r="J106" s="17">
        <v>365</v>
      </c>
      <c r="K106" s="17">
        <v>675.67</v>
      </c>
    </row>
    <row r="107" spans="1:11">
      <c r="A107" s="15">
        <v>507566.34</v>
      </c>
      <c r="B107" s="16">
        <v>42263</v>
      </c>
      <c r="C107" s="16">
        <v>42286</v>
      </c>
      <c r="D107" s="17">
        <v>24</v>
      </c>
      <c r="E107" s="17">
        <v>0</v>
      </c>
      <c r="F107" s="17" t="s">
        <v>29</v>
      </c>
      <c r="G107" s="15">
        <v>9345.9500000000007</v>
      </c>
      <c r="H107" s="16">
        <v>42263</v>
      </c>
      <c r="I107" s="18">
        <v>8.2500000000000004E-2</v>
      </c>
      <c r="J107" s="17">
        <v>365</v>
      </c>
      <c r="K107" s="15">
        <v>2753.37</v>
      </c>
    </row>
    <row r="108" spans="1:11">
      <c r="A108" s="15">
        <v>514673.81</v>
      </c>
      <c r="B108" s="16">
        <v>42287</v>
      </c>
      <c r="C108" s="16">
        <v>42292</v>
      </c>
      <c r="D108" s="17">
        <v>6</v>
      </c>
      <c r="E108" s="17">
        <v>0</v>
      </c>
      <c r="F108" s="17" t="s">
        <v>29</v>
      </c>
      <c r="G108" s="15">
        <v>7107.47</v>
      </c>
      <c r="H108" s="16">
        <v>42287</v>
      </c>
      <c r="I108" s="18">
        <v>8.2500000000000004E-2</v>
      </c>
      <c r="J108" s="17">
        <v>365</v>
      </c>
      <c r="K108" s="17">
        <v>697.98</v>
      </c>
    </row>
    <row r="109" spans="1:11">
      <c r="A109" s="15">
        <v>519509.75</v>
      </c>
      <c r="B109" s="16">
        <v>42293</v>
      </c>
      <c r="C109" s="16">
        <v>42309</v>
      </c>
      <c r="D109" s="17">
        <v>17</v>
      </c>
      <c r="E109" s="17">
        <v>0</v>
      </c>
      <c r="F109" s="17" t="s">
        <v>29</v>
      </c>
      <c r="G109" s="15">
        <v>4835.9399999999996</v>
      </c>
      <c r="H109" s="16">
        <v>42293</v>
      </c>
      <c r="I109" s="18">
        <v>8.2500000000000004E-2</v>
      </c>
      <c r="J109" s="17">
        <v>365</v>
      </c>
      <c r="K109" s="15">
        <v>1996.2</v>
      </c>
    </row>
    <row r="110" spans="1:11">
      <c r="A110" s="15">
        <v>522603.57</v>
      </c>
      <c r="B110" s="16">
        <v>42310</v>
      </c>
      <c r="C110" s="16">
        <v>42317</v>
      </c>
      <c r="D110" s="17">
        <v>8</v>
      </c>
      <c r="E110" s="17">
        <v>0</v>
      </c>
      <c r="F110" s="17" t="s">
        <v>29</v>
      </c>
      <c r="G110" s="15">
        <v>3093.82</v>
      </c>
      <c r="H110" s="16">
        <v>42310</v>
      </c>
      <c r="I110" s="18">
        <v>8.2500000000000004E-2</v>
      </c>
      <c r="J110" s="17">
        <v>365</v>
      </c>
      <c r="K110" s="17">
        <v>944.98</v>
      </c>
    </row>
    <row r="111" spans="1:11">
      <c r="A111" s="15">
        <v>530146.56000000006</v>
      </c>
      <c r="B111" s="16">
        <v>42318</v>
      </c>
      <c r="C111" s="16">
        <v>42324</v>
      </c>
      <c r="D111" s="17">
        <v>7</v>
      </c>
      <c r="E111" s="17">
        <v>0</v>
      </c>
      <c r="F111" s="17" t="s">
        <v>29</v>
      </c>
      <c r="G111" s="15">
        <v>7542.99</v>
      </c>
      <c r="H111" s="16">
        <v>42318</v>
      </c>
      <c r="I111" s="18">
        <v>8.2500000000000004E-2</v>
      </c>
      <c r="J111" s="17">
        <v>365</v>
      </c>
      <c r="K111" s="17">
        <v>838.79</v>
      </c>
    </row>
    <row r="112" spans="1:11">
      <c r="A112" s="15">
        <v>539377.51</v>
      </c>
      <c r="B112" s="16">
        <v>42325</v>
      </c>
      <c r="C112" s="16">
        <v>42347</v>
      </c>
      <c r="D112" s="17">
        <v>23</v>
      </c>
      <c r="E112" s="17">
        <v>0</v>
      </c>
      <c r="F112" s="17" t="s">
        <v>29</v>
      </c>
      <c r="G112" s="15">
        <v>9230.9500000000007</v>
      </c>
      <c r="H112" s="16">
        <v>42325</v>
      </c>
      <c r="I112" s="18">
        <v>8.2500000000000004E-2</v>
      </c>
      <c r="J112" s="17">
        <v>365</v>
      </c>
      <c r="K112" s="15">
        <v>2804.02</v>
      </c>
    </row>
    <row r="113" spans="1:11">
      <c r="A113" s="15">
        <v>546928.07999999996</v>
      </c>
      <c r="B113" s="16">
        <v>42348</v>
      </c>
      <c r="C113" s="16">
        <v>42354</v>
      </c>
      <c r="D113" s="17">
        <v>7</v>
      </c>
      <c r="E113" s="17">
        <v>0</v>
      </c>
      <c r="F113" s="17" t="s">
        <v>29</v>
      </c>
      <c r="G113" s="15">
        <v>7550.57</v>
      </c>
      <c r="H113" s="16">
        <v>42348</v>
      </c>
      <c r="I113" s="18">
        <v>8.2500000000000004E-2</v>
      </c>
      <c r="J113" s="17">
        <v>365</v>
      </c>
      <c r="K113" s="17">
        <v>865.35</v>
      </c>
    </row>
    <row r="114" spans="1:11">
      <c r="A114" s="15">
        <v>552957.21</v>
      </c>
      <c r="B114" s="16">
        <v>42355</v>
      </c>
      <c r="C114" s="16">
        <v>42369</v>
      </c>
      <c r="D114" s="17">
        <v>15</v>
      </c>
      <c r="E114" s="17">
        <v>0</v>
      </c>
      <c r="F114" s="17" t="s">
        <v>29</v>
      </c>
      <c r="G114" s="15">
        <v>6029.13</v>
      </c>
      <c r="H114" s="16">
        <v>42355</v>
      </c>
      <c r="I114" s="18">
        <v>8.2500000000000004E-2</v>
      </c>
      <c r="J114" s="17">
        <v>365</v>
      </c>
      <c r="K114" s="15">
        <v>1874.75</v>
      </c>
    </row>
    <row r="115" spans="1:11">
      <c r="A115" s="15">
        <v>552957.21</v>
      </c>
      <c r="B115" s="16">
        <v>42370</v>
      </c>
      <c r="C115" s="16">
        <v>42378</v>
      </c>
      <c r="D115" s="17">
        <v>9</v>
      </c>
      <c r="E115" s="17">
        <v>0</v>
      </c>
      <c r="F115" s="17" t="s">
        <v>29</v>
      </c>
      <c r="G115" s="17">
        <v>0</v>
      </c>
      <c r="H115" s="17" t="s">
        <v>29</v>
      </c>
      <c r="I115" s="20">
        <v>0.11</v>
      </c>
      <c r="J115" s="17">
        <v>366</v>
      </c>
      <c r="K115" s="15">
        <v>1495.7</v>
      </c>
    </row>
    <row r="116" spans="1:11">
      <c r="A116" s="15">
        <v>560961.12</v>
      </c>
      <c r="B116" s="16">
        <v>42379</v>
      </c>
      <c r="C116" s="16">
        <v>42396</v>
      </c>
      <c r="D116" s="17">
        <v>18</v>
      </c>
      <c r="E116" s="17">
        <v>0</v>
      </c>
      <c r="F116" s="17" t="s">
        <v>29</v>
      </c>
      <c r="G116" s="15">
        <v>8003.91</v>
      </c>
      <c r="H116" s="16">
        <v>42379</v>
      </c>
      <c r="I116" s="20">
        <v>0.11</v>
      </c>
      <c r="J116" s="17">
        <v>366</v>
      </c>
      <c r="K116" s="15">
        <v>3034.71</v>
      </c>
    </row>
    <row r="117" spans="1:11">
      <c r="A117" s="15">
        <v>565797.06000000006</v>
      </c>
      <c r="B117" s="16">
        <v>42397</v>
      </c>
      <c r="C117" s="16">
        <v>42409</v>
      </c>
      <c r="D117" s="17">
        <v>13</v>
      </c>
      <c r="E117" s="17">
        <v>0</v>
      </c>
      <c r="F117" s="17" t="s">
        <v>29</v>
      </c>
      <c r="G117" s="15">
        <v>4835.9399999999996</v>
      </c>
      <c r="H117" s="16">
        <v>42397</v>
      </c>
      <c r="I117" s="20">
        <v>0.11</v>
      </c>
      <c r="J117" s="17">
        <v>366</v>
      </c>
      <c r="K117" s="15">
        <v>2210.63</v>
      </c>
    </row>
    <row r="118" spans="1:11">
      <c r="A118" s="15">
        <v>573951.17000000004</v>
      </c>
      <c r="B118" s="16">
        <v>42410</v>
      </c>
      <c r="C118" s="16">
        <v>42419</v>
      </c>
      <c r="D118" s="17">
        <v>10</v>
      </c>
      <c r="E118" s="17">
        <v>0</v>
      </c>
      <c r="F118" s="17" t="s">
        <v>29</v>
      </c>
      <c r="G118" s="15">
        <v>8154.11</v>
      </c>
      <c r="H118" s="16">
        <v>42410</v>
      </c>
      <c r="I118" s="20">
        <v>0.11</v>
      </c>
      <c r="J118" s="17">
        <v>366</v>
      </c>
      <c r="K118" s="15">
        <v>1724.99</v>
      </c>
    </row>
    <row r="119" spans="1:11">
      <c r="A119" s="15">
        <v>578787.11</v>
      </c>
      <c r="B119" s="16">
        <v>42420</v>
      </c>
      <c r="C119" s="16">
        <v>42438</v>
      </c>
      <c r="D119" s="17">
        <v>19</v>
      </c>
      <c r="E119" s="17">
        <v>0</v>
      </c>
      <c r="F119" s="17" t="s">
        <v>29</v>
      </c>
      <c r="G119" s="15">
        <v>4835.9399999999996</v>
      </c>
      <c r="H119" s="16">
        <v>42420</v>
      </c>
      <c r="I119" s="20">
        <v>0.11</v>
      </c>
      <c r="J119" s="17">
        <v>366</v>
      </c>
      <c r="K119" s="15">
        <v>3305.1</v>
      </c>
    </row>
    <row r="120" spans="1:11">
      <c r="A120" s="15">
        <v>586606.61</v>
      </c>
      <c r="B120" s="16">
        <v>42439</v>
      </c>
      <c r="C120" s="16">
        <v>42445</v>
      </c>
      <c r="D120" s="17">
        <v>7</v>
      </c>
      <c r="E120" s="17">
        <v>0</v>
      </c>
      <c r="F120" s="17" t="s">
        <v>29</v>
      </c>
      <c r="G120" s="15">
        <v>7819.5</v>
      </c>
      <c r="H120" s="16">
        <v>42439</v>
      </c>
      <c r="I120" s="20">
        <v>0.11</v>
      </c>
      <c r="J120" s="17">
        <v>366</v>
      </c>
      <c r="K120" s="15">
        <v>1234.1199999999999</v>
      </c>
    </row>
    <row r="121" spans="1:11">
      <c r="A121" s="15">
        <v>593929.56999999995</v>
      </c>
      <c r="B121" s="16">
        <v>42446</v>
      </c>
      <c r="C121" s="16">
        <v>42469</v>
      </c>
      <c r="D121" s="17">
        <v>24</v>
      </c>
      <c r="E121" s="17">
        <v>0</v>
      </c>
      <c r="F121" s="17" t="s">
        <v>29</v>
      </c>
      <c r="G121" s="15">
        <v>7322.96</v>
      </c>
      <c r="H121" s="16">
        <v>42446</v>
      </c>
      <c r="I121" s="20">
        <v>0.11</v>
      </c>
      <c r="J121" s="17">
        <v>366</v>
      </c>
      <c r="K121" s="15">
        <v>4284.08</v>
      </c>
    </row>
    <row r="122" spans="1:11">
      <c r="A122" s="15">
        <v>602507.86</v>
      </c>
      <c r="B122" s="16">
        <v>42470</v>
      </c>
      <c r="C122" s="16">
        <v>42486</v>
      </c>
      <c r="D122" s="17">
        <v>17</v>
      </c>
      <c r="E122" s="17">
        <v>0</v>
      </c>
      <c r="F122" s="17" t="s">
        <v>29</v>
      </c>
      <c r="G122" s="15">
        <v>8578.2900000000009</v>
      </c>
      <c r="H122" s="16">
        <v>42470</v>
      </c>
      <c r="I122" s="20">
        <v>0.11</v>
      </c>
      <c r="J122" s="17">
        <v>366</v>
      </c>
      <c r="K122" s="15">
        <v>3078.39</v>
      </c>
    </row>
    <row r="123" spans="1:11">
      <c r="A123" s="15">
        <v>607521.5</v>
      </c>
      <c r="B123" s="16">
        <v>42487</v>
      </c>
      <c r="C123" s="16">
        <v>42499</v>
      </c>
      <c r="D123" s="17">
        <v>13</v>
      </c>
      <c r="E123" s="17">
        <v>0</v>
      </c>
      <c r="F123" s="17" t="s">
        <v>29</v>
      </c>
      <c r="G123" s="15">
        <v>5013.6400000000003</v>
      </c>
      <c r="H123" s="16">
        <v>42487</v>
      </c>
      <c r="I123" s="20">
        <v>0.11</v>
      </c>
      <c r="J123" s="17">
        <v>366</v>
      </c>
      <c r="K123" s="15">
        <v>2373.65</v>
      </c>
    </row>
    <row r="124" spans="1:11">
      <c r="A124" s="15">
        <v>615996.93999999994</v>
      </c>
      <c r="B124" s="16">
        <v>42500</v>
      </c>
      <c r="C124" s="16">
        <v>42519</v>
      </c>
      <c r="D124" s="17">
        <v>20</v>
      </c>
      <c r="E124" s="17">
        <v>0</v>
      </c>
      <c r="F124" s="17" t="s">
        <v>29</v>
      </c>
      <c r="G124" s="15">
        <v>8475.44</v>
      </c>
      <c r="H124" s="16">
        <v>42500</v>
      </c>
      <c r="I124" s="20">
        <v>0.11</v>
      </c>
      <c r="J124" s="17">
        <v>366</v>
      </c>
      <c r="K124" s="15">
        <v>3702.71</v>
      </c>
    </row>
    <row r="125" spans="1:11">
      <c r="A125" s="15">
        <v>621022.18000000005</v>
      </c>
      <c r="B125" s="16">
        <v>42520</v>
      </c>
      <c r="C125" s="16">
        <v>42530</v>
      </c>
      <c r="D125" s="17">
        <v>11</v>
      </c>
      <c r="E125" s="17">
        <v>0</v>
      </c>
      <c r="F125" s="17" t="s">
        <v>29</v>
      </c>
      <c r="G125" s="15">
        <v>5025.24</v>
      </c>
      <c r="H125" s="16">
        <v>42520</v>
      </c>
      <c r="I125" s="20">
        <v>0.11</v>
      </c>
      <c r="J125" s="17">
        <v>366</v>
      </c>
      <c r="K125" s="15">
        <v>2053.11</v>
      </c>
    </row>
    <row r="126" spans="1:11">
      <c r="A126" s="15">
        <v>629969.86</v>
      </c>
      <c r="B126" s="16">
        <v>42531</v>
      </c>
      <c r="C126" s="16">
        <v>42531</v>
      </c>
      <c r="D126" s="17">
        <v>1</v>
      </c>
      <c r="E126" s="17">
        <v>0</v>
      </c>
      <c r="F126" s="17" t="s">
        <v>29</v>
      </c>
      <c r="G126" s="15">
        <v>8947.68</v>
      </c>
      <c r="H126" s="16">
        <v>42531</v>
      </c>
      <c r="I126" s="20">
        <v>0.11</v>
      </c>
      <c r="J126" s="17">
        <v>366</v>
      </c>
      <c r="K126" s="17">
        <v>189.34</v>
      </c>
    </row>
    <row r="127" spans="1:11">
      <c r="A127" s="32" t="s">
        <v>30</v>
      </c>
      <c r="B127" s="33"/>
      <c r="C127" s="34"/>
      <c r="D127" s="21">
        <v>376</v>
      </c>
      <c r="E127" s="21">
        <v>0</v>
      </c>
      <c r="F127" s="17"/>
      <c r="G127" s="22">
        <v>621509.16</v>
      </c>
      <c r="H127" s="17"/>
      <c r="I127" s="23">
        <v>9.4299999999999995E-2</v>
      </c>
      <c r="J127" s="17"/>
      <c r="K127" s="22">
        <v>53164.3</v>
      </c>
    </row>
    <row r="128" spans="1:11">
      <c r="A128" s="6"/>
    </row>
    <row r="129" spans="1:11">
      <c r="A129" s="6"/>
    </row>
    <row r="130" spans="1:11" ht="15.75">
      <c r="A130" s="38" t="s">
        <v>46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</sheetData>
  <mergeCells count="11">
    <mergeCell ref="A130:K130"/>
    <mergeCell ref="A93:C93"/>
    <mergeCell ref="B98:D99"/>
    <mergeCell ref="E98:F99"/>
    <mergeCell ref="G98:H99"/>
    <mergeCell ref="A127:C127"/>
    <mergeCell ref="A1:K1"/>
    <mergeCell ref="A96:K96"/>
    <mergeCell ref="B3:D4"/>
    <mergeCell ref="E3:F4"/>
    <mergeCell ref="G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"/>
  <sheetViews>
    <sheetView topLeftCell="A166" workbookViewId="0">
      <selection activeCell="G141" sqref="G141"/>
    </sheetView>
  </sheetViews>
  <sheetFormatPr defaultRowHeight="15"/>
  <cols>
    <col min="1" max="1" width="12.140625" customWidth="1"/>
    <col min="2" max="2" width="11.5703125" customWidth="1"/>
    <col min="3" max="3" width="11.85546875" customWidth="1"/>
    <col min="5" max="5" width="11.85546875" customWidth="1"/>
    <col min="6" max="6" width="12.7109375" customWidth="1"/>
    <col min="9" max="9" width="11.7109375" customWidth="1"/>
  </cols>
  <sheetData>
    <row r="1" spans="1:9" ht="15.75">
      <c r="A1" s="35" t="s">
        <v>5</v>
      </c>
      <c r="B1" s="35"/>
      <c r="C1" s="35"/>
      <c r="D1" s="35"/>
      <c r="E1" s="35"/>
      <c r="F1" s="35"/>
      <c r="G1" s="35"/>
      <c r="H1" s="35"/>
      <c r="I1" s="35"/>
    </row>
    <row r="2" spans="1:9">
      <c r="A2" s="6"/>
    </row>
    <row r="3" spans="1:9" ht="45">
      <c r="A3" s="9" t="s">
        <v>6</v>
      </c>
      <c r="B3" s="26" t="s">
        <v>8</v>
      </c>
      <c r="C3" s="27"/>
      <c r="D3" s="28"/>
      <c r="E3" s="26" t="s">
        <v>9</v>
      </c>
      <c r="F3" s="28"/>
      <c r="G3" s="9" t="s">
        <v>40</v>
      </c>
      <c r="H3" s="9" t="s">
        <v>12</v>
      </c>
      <c r="I3" s="9" t="s">
        <v>15</v>
      </c>
    </row>
    <row r="4" spans="1:9" ht="45">
      <c r="A4" s="10" t="s">
        <v>7</v>
      </c>
      <c r="B4" s="29"/>
      <c r="C4" s="30"/>
      <c r="D4" s="31"/>
      <c r="E4" s="29"/>
      <c r="F4" s="31"/>
      <c r="G4" s="10" t="s">
        <v>10</v>
      </c>
      <c r="H4" s="10" t="s">
        <v>13</v>
      </c>
      <c r="I4" s="10" t="s">
        <v>7</v>
      </c>
    </row>
    <row r="5" spans="1:9" ht="30">
      <c r="A5" s="11"/>
      <c r="B5" s="12" t="s">
        <v>16</v>
      </c>
      <c r="C5" s="12" t="s">
        <v>17</v>
      </c>
      <c r="D5" s="12" t="s">
        <v>18</v>
      </c>
      <c r="E5" s="12" t="s">
        <v>41</v>
      </c>
      <c r="F5" s="12" t="s">
        <v>19</v>
      </c>
      <c r="G5" s="11" t="s">
        <v>11</v>
      </c>
      <c r="H5" s="11" t="s">
        <v>14</v>
      </c>
      <c r="I5" s="11"/>
    </row>
    <row r="6" spans="1:9" ht="26.25">
      <c r="A6" s="13" t="s">
        <v>20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</row>
    <row r="7" spans="1:9">
      <c r="A7" s="15">
        <v>4747.05</v>
      </c>
      <c r="B7" s="16">
        <v>42542</v>
      </c>
      <c r="C7" s="16">
        <v>42560</v>
      </c>
      <c r="D7" s="17">
        <v>19</v>
      </c>
      <c r="E7" s="17">
        <v>0</v>
      </c>
      <c r="F7" s="17" t="s">
        <v>29</v>
      </c>
      <c r="G7" s="18">
        <v>7.8600000000000003E-2</v>
      </c>
      <c r="H7" s="17">
        <v>366</v>
      </c>
      <c r="I7" s="17">
        <v>19.37</v>
      </c>
    </row>
    <row r="8" spans="1:9">
      <c r="A8" s="15">
        <v>4789.1899999999996</v>
      </c>
      <c r="B8" s="16">
        <v>42561</v>
      </c>
      <c r="C8" s="16">
        <v>42565</v>
      </c>
      <c r="D8" s="17">
        <v>5</v>
      </c>
      <c r="E8" s="17">
        <v>42.14</v>
      </c>
      <c r="F8" s="16">
        <v>42561</v>
      </c>
      <c r="G8" s="18">
        <v>7.8600000000000003E-2</v>
      </c>
      <c r="H8" s="17">
        <v>366</v>
      </c>
      <c r="I8" s="17">
        <v>5.14</v>
      </c>
    </row>
    <row r="9" spans="1:9">
      <c r="A9" s="15">
        <v>4789.1899999999996</v>
      </c>
      <c r="B9" s="16">
        <v>42566</v>
      </c>
      <c r="C9" s="16">
        <v>42568</v>
      </c>
      <c r="D9" s="17">
        <v>3</v>
      </c>
      <c r="E9" s="17">
        <v>0</v>
      </c>
      <c r="F9" s="17" t="s">
        <v>29</v>
      </c>
      <c r="G9" s="18">
        <v>7.1099999999999997E-2</v>
      </c>
      <c r="H9" s="17">
        <v>366</v>
      </c>
      <c r="I9" s="17">
        <v>2.79</v>
      </c>
    </row>
    <row r="10" spans="1:9">
      <c r="A10" s="15">
        <v>9814.48</v>
      </c>
      <c r="B10" s="16">
        <v>42569</v>
      </c>
      <c r="C10" s="16">
        <v>42582</v>
      </c>
      <c r="D10" s="17">
        <v>14</v>
      </c>
      <c r="E10" s="15">
        <v>5025.29</v>
      </c>
      <c r="F10" s="16">
        <v>42569</v>
      </c>
      <c r="G10" s="18">
        <v>7.1099999999999997E-2</v>
      </c>
      <c r="H10" s="17">
        <v>366</v>
      </c>
      <c r="I10" s="17">
        <v>26.69</v>
      </c>
    </row>
    <row r="11" spans="1:9">
      <c r="A11" s="15">
        <v>9814.48</v>
      </c>
      <c r="B11" s="16">
        <v>42583</v>
      </c>
      <c r="C11" s="16">
        <v>42591</v>
      </c>
      <c r="D11" s="17">
        <v>9</v>
      </c>
      <c r="E11" s="17">
        <v>0</v>
      </c>
      <c r="F11" s="17" t="s">
        <v>29</v>
      </c>
      <c r="G11" s="18">
        <v>0.105</v>
      </c>
      <c r="H11" s="17">
        <v>366</v>
      </c>
      <c r="I11" s="17">
        <v>25.34</v>
      </c>
    </row>
    <row r="12" spans="1:9">
      <c r="A12" s="15">
        <v>9937.85</v>
      </c>
      <c r="B12" s="16">
        <v>42592</v>
      </c>
      <c r="C12" s="16">
        <v>42599</v>
      </c>
      <c r="D12" s="17">
        <v>8</v>
      </c>
      <c r="E12" s="17">
        <v>123.37</v>
      </c>
      <c r="F12" s="16">
        <v>42592</v>
      </c>
      <c r="G12" s="18">
        <v>0.105</v>
      </c>
      <c r="H12" s="17">
        <v>366</v>
      </c>
      <c r="I12" s="17">
        <v>22.81</v>
      </c>
    </row>
    <row r="13" spans="1:9">
      <c r="A13" s="15">
        <v>14963.09</v>
      </c>
      <c r="B13" s="16">
        <v>42600</v>
      </c>
      <c r="C13" s="16">
        <v>42622</v>
      </c>
      <c r="D13" s="17">
        <v>23</v>
      </c>
      <c r="E13" s="15">
        <v>5025.24</v>
      </c>
      <c r="F13" s="16">
        <v>42600</v>
      </c>
      <c r="G13" s="18">
        <v>0.105</v>
      </c>
      <c r="H13" s="17">
        <v>366</v>
      </c>
      <c r="I13" s="17">
        <v>98.73</v>
      </c>
    </row>
    <row r="14" spans="1:9">
      <c r="A14" s="15">
        <v>15161.03</v>
      </c>
      <c r="B14" s="16">
        <v>42623</v>
      </c>
      <c r="C14" s="16">
        <v>42631</v>
      </c>
      <c r="D14" s="17">
        <v>9</v>
      </c>
      <c r="E14" s="17">
        <v>197.94</v>
      </c>
      <c r="F14" s="16">
        <v>42623</v>
      </c>
      <c r="G14" s="18">
        <v>0.105</v>
      </c>
      <c r="H14" s="17">
        <v>366</v>
      </c>
      <c r="I14" s="17">
        <v>39.15</v>
      </c>
    </row>
    <row r="15" spans="1:9">
      <c r="A15" s="15">
        <v>15161.03</v>
      </c>
      <c r="B15" s="16">
        <v>42632</v>
      </c>
      <c r="C15" s="16">
        <v>42632</v>
      </c>
      <c r="D15" s="17">
        <v>1</v>
      </c>
      <c r="E15" s="17">
        <v>0</v>
      </c>
      <c r="F15" s="17" t="s">
        <v>29</v>
      </c>
      <c r="G15" s="20">
        <v>0.1</v>
      </c>
      <c r="H15" s="17">
        <v>366</v>
      </c>
      <c r="I15" s="17">
        <v>4.1399999999999997</v>
      </c>
    </row>
    <row r="16" spans="1:9">
      <c r="A16" s="15">
        <v>20186.330000000002</v>
      </c>
      <c r="B16" s="16">
        <v>42633</v>
      </c>
      <c r="C16" s="16">
        <v>42652</v>
      </c>
      <c r="D16" s="17">
        <v>20</v>
      </c>
      <c r="E16" s="15">
        <v>5025.3</v>
      </c>
      <c r="F16" s="16">
        <v>42633</v>
      </c>
      <c r="G16" s="20">
        <v>0.1</v>
      </c>
      <c r="H16" s="17">
        <v>366</v>
      </c>
      <c r="I16" s="17">
        <v>110.31</v>
      </c>
    </row>
    <row r="17" spans="1:9">
      <c r="A17" s="15">
        <v>20445.79</v>
      </c>
      <c r="B17" s="16">
        <v>42653</v>
      </c>
      <c r="C17" s="16">
        <v>42659</v>
      </c>
      <c r="D17" s="17">
        <v>7</v>
      </c>
      <c r="E17" s="17">
        <v>259.45999999999998</v>
      </c>
      <c r="F17" s="16">
        <v>42653</v>
      </c>
      <c r="G17" s="20">
        <v>0.1</v>
      </c>
      <c r="H17" s="17">
        <v>366</v>
      </c>
      <c r="I17" s="17">
        <v>39.1</v>
      </c>
    </row>
    <row r="18" spans="1:9">
      <c r="A18" s="15">
        <v>24938.07</v>
      </c>
      <c r="B18" s="16">
        <v>42660</v>
      </c>
      <c r="C18" s="16">
        <v>42683</v>
      </c>
      <c r="D18" s="17">
        <v>24</v>
      </c>
      <c r="E18" s="15">
        <v>4492.28</v>
      </c>
      <c r="F18" s="16">
        <v>42660</v>
      </c>
      <c r="G18" s="20">
        <v>0.1</v>
      </c>
      <c r="H18" s="17">
        <v>366</v>
      </c>
      <c r="I18" s="17">
        <v>163.53</v>
      </c>
    </row>
    <row r="19" spans="1:9">
      <c r="A19" s="15">
        <v>25284.57</v>
      </c>
      <c r="B19" s="16">
        <v>42684</v>
      </c>
      <c r="C19" s="16">
        <v>42704</v>
      </c>
      <c r="D19" s="17">
        <v>21</v>
      </c>
      <c r="E19" s="17">
        <v>346.5</v>
      </c>
      <c r="F19" s="16">
        <v>42684</v>
      </c>
      <c r="G19" s="20">
        <v>0.1</v>
      </c>
      <c r="H19" s="17">
        <v>366</v>
      </c>
      <c r="I19" s="17">
        <v>145.08000000000001</v>
      </c>
    </row>
    <row r="20" spans="1:9">
      <c r="A20" s="15">
        <v>30056.83</v>
      </c>
      <c r="B20" s="16">
        <v>42705</v>
      </c>
      <c r="C20" s="16">
        <v>42713</v>
      </c>
      <c r="D20" s="17">
        <v>9</v>
      </c>
      <c r="E20" s="15">
        <v>4772.26</v>
      </c>
      <c r="F20" s="16">
        <v>42705</v>
      </c>
      <c r="G20" s="20">
        <v>0.1</v>
      </c>
      <c r="H20" s="17">
        <v>366</v>
      </c>
      <c r="I20" s="17">
        <v>73.91</v>
      </c>
    </row>
    <row r="21" spans="1:9">
      <c r="A21" s="15">
        <v>30431.3</v>
      </c>
      <c r="B21" s="16">
        <v>42714</v>
      </c>
      <c r="C21" s="16">
        <v>42724</v>
      </c>
      <c r="D21" s="17">
        <v>11</v>
      </c>
      <c r="E21" s="17">
        <v>374.47</v>
      </c>
      <c r="F21" s="16">
        <v>42714</v>
      </c>
      <c r="G21" s="20">
        <v>0.1</v>
      </c>
      <c r="H21" s="17">
        <v>366</v>
      </c>
      <c r="I21" s="17">
        <v>91.46</v>
      </c>
    </row>
    <row r="22" spans="1:9">
      <c r="A22" s="15">
        <v>36163.480000000003</v>
      </c>
      <c r="B22" s="16">
        <v>42725</v>
      </c>
      <c r="C22" s="16">
        <v>42735</v>
      </c>
      <c r="D22" s="17">
        <v>11</v>
      </c>
      <c r="E22" s="15">
        <v>5732.18</v>
      </c>
      <c r="F22" s="16">
        <v>42725</v>
      </c>
      <c r="G22" s="20">
        <v>0.1</v>
      </c>
      <c r="H22" s="17">
        <v>366</v>
      </c>
      <c r="I22" s="17">
        <v>108.69</v>
      </c>
    </row>
    <row r="23" spans="1:9">
      <c r="A23" s="15">
        <v>36163.480000000003</v>
      </c>
      <c r="B23" s="16">
        <v>42736</v>
      </c>
      <c r="C23" s="16">
        <v>42744</v>
      </c>
      <c r="D23" s="17">
        <v>9</v>
      </c>
      <c r="E23" s="17">
        <v>0</v>
      </c>
      <c r="F23" s="17" t="s">
        <v>29</v>
      </c>
      <c r="G23" s="20">
        <v>0.1</v>
      </c>
      <c r="H23" s="17">
        <v>365</v>
      </c>
      <c r="I23" s="17">
        <v>89.17</v>
      </c>
    </row>
    <row r="24" spans="1:9">
      <c r="A24" s="15">
        <v>36658.26</v>
      </c>
      <c r="B24" s="16">
        <v>42745</v>
      </c>
      <c r="C24" s="16">
        <v>42754</v>
      </c>
      <c r="D24" s="17">
        <v>10</v>
      </c>
      <c r="E24" s="17">
        <v>494.78</v>
      </c>
      <c r="F24" s="16">
        <v>42745</v>
      </c>
      <c r="G24" s="20">
        <v>0.1</v>
      </c>
      <c r="H24" s="17">
        <v>365</v>
      </c>
      <c r="I24" s="17">
        <v>100.43</v>
      </c>
    </row>
    <row r="25" spans="1:9">
      <c r="A25" s="15">
        <v>41430.480000000003</v>
      </c>
      <c r="B25" s="16">
        <v>42755</v>
      </c>
      <c r="C25" s="16">
        <v>42775</v>
      </c>
      <c r="D25" s="17">
        <v>21</v>
      </c>
      <c r="E25" s="15">
        <v>4772.22</v>
      </c>
      <c r="F25" s="16">
        <v>42755</v>
      </c>
      <c r="G25" s="20">
        <v>0.1</v>
      </c>
      <c r="H25" s="17">
        <v>365</v>
      </c>
      <c r="I25" s="17">
        <v>238.37</v>
      </c>
    </row>
    <row r="26" spans="1:9">
      <c r="A26" s="15">
        <v>42009.83</v>
      </c>
      <c r="B26" s="16">
        <v>42776</v>
      </c>
      <c r="C26" s="16">
        <v>42795</v>
      </c>
      <c r="D26" s="17">
        <v>20</v>
      </c>
      <c r="E26" s="17">
        <v>579.35</v>
      </c>
      <c r="F26" s="16">
        <v>42776</v>
      </c>
      <c r="G26" s="20">
        <v>0.1</v>
      </c>
      <c r="H26" s="17">
        <v>365</v>
      </c>
      <c r="I26" s="17">
        <v>230.19</v>
      </c>
    </row>
    <row r="27" spans="1:9">
      <c r="A27" s="15">
        <v>46502.15</v>
      </c>
      <c r="B27" s="16">
        <v>42796</v>
      </c>
      <c r="C27" s="16">
        <v>42803</v>
      </c>
      <c r="D27" s="17">
        <v>8</v>
      </c>
      <c r="E27" s="15">
        <v>4492.32</v>
      </c>
      <c r="F27" s="16">
        <v>42796</v>
      </c>
      <c r="G27" s="20">
        <v>0.1</v>
      </c>
      <c r="H27" s="17">
        <v>365</v>
      </c>
      <c r="I27" s="17">
        <v>101.92</v>
      </c>
    </row>
    <row r="28" spans="1:9">
      <c r="A28" s="15">
        <v>47070.06</v>
      </c>
      <c r="B28" s="16">
        <v>42804</v>
      </c>
      <c r="C28" s="16">
        <v>42816</v>
      </c>
      <c r="D28" s="17">
        <v>13</v>
      </c>
      <c r="E28" s="17">
        <v>567.91</v>
      </c>
      <c r="F28" s="16">
        <v>42804</v>
      </c>
      <c r="G28" s="20">
        <v>0.1</v>
      </c>
      <c r="H28" s="17">
        <v>365</v>
      </c>
      <c r="I28" s="17">
        <v>167.65</v>
      </c>
    </row>
    <row r="29" spans="1:9">
      <c r="A29" s="15">
        <v>51842.28</v>
      </c>
      <c r="B29" s="16">
        <v>42817</v>
      </c>
      <c r="C29" s="16">
        <v>42820</v>
      </c>
      <c r="D29" s="17">
        <v>4</v>
      </c>
      <c r="E29" s="15">
        <v>4772.22</v>
      </c>
      <c r="F29" s="16">
        <v>42817</v>
      </c>
      <c r="G29" s="20">
        <v>0.1</v>
      </c>
      <c r="H29" s="17">
        <v>365</v>
      </c>
      <c r="I29" s="17">
        <v>56.81</v>
      </c>
    </row>
    <row r="30" spans="1:9">
      <c r="A30" s="15">
        <v>51842.28</v>
      </c>
      <c r="B30" s="16">
        <v>42821</v>
      </c>
      <c r="C30" s="16">
        <v>42834</v>
      </c>
      <c r="D30" s="17">
        <v>14</v>
      </c>
      <c r="E30" s="17">
        <v>0</v>
      </c>
      <c r="F30" s="17" t="s">
        <v>29</v>
      </c>
      <c r="G30" s="18">
        <v>9.7500000000000003E-2</v>
      </c>
      <c r="H30" s="17">
        <v>365</v>
      </c>
      <c r="I30" s="17">
        <v>193.88</v>
      </c>
    </row>
    <row r="31" spans="1:9">
      <c r="A31" s="15">
        <v>52566.14</v>
      </c>
      <c r="B31" s="16">
        <v>42835</v>
      </c>
      <c r="C31" s="16">
        <v>42856</v>
      </c>
      <c r="D31" s="17">
        <v>22</v>
      </c>
      <c r="E31" s="17">
        <v>723.86</v>
      </c>
      <c r="F31" s="16">
        <v>42835</v>
      </c>
      <c r="G31" s="18">
        <v>9.7500000000000003E-2</v>
      </c>
      <c r="H31" s="17">
        <v>365</v>
      </c>
      <c r="I31" s="17">
        <v>308.92</v>
      </c>
    </row>
    <row r="32" spans="1:9">
      <c r="A32" s="15">
        <v>52566.14</v>
      </c>
      <c r="B32" s="16">
        <v>42857</v>
      </c>
      <c r="C32" s="16">
        <v>42858</v>
      </c>
      <c r="D32" s="17">
        <v>2</v>
      </c>
      <c r="E32" s="17">
        <v>0</v>
      </c>
      <c r="F32" s="17" t="s">
        <v>29</v>
      </c>
      <c r="G32" s="18">
        <v>9.2499999999999999E-2</v>
      </c>
      <c r="H32" s="17">
        <v>365</v>
      </c>
      <c r="I32" s="17">
        <v>26.64</v>
      </c>
    </row>
    <row r="33" spans="1:9">
      <c r="A33" s="15">
        <v>56919.74</v>
      </c>
      <c r="B33" s="16">
        <v>42859</v>
      </c>
      <c r="C33" s="16">
        <v>42864</v>
      </c>
      <c r="D33" s="17">
        <v>6</v>
      </c>
      <c r="E33" s="15">
        <v>4353.6000000000004</v>
      </c>
      <c r="F33" s="16">
        <v>42859</v>
      </c>
      <c r="G33" s="18">
        <v>9.2499999999999999E-2</v>
      </c>
      <c r="H33" s="17">
        <v>365</v>
      </c>
      <c r="I33" s="17">
        <v>86.55</v>
      </c>
    </row>
    <row r="34" spans="1:9">
      <c r="A34" s="15">
        <v>57670.78</v>
      </c>
      <c r="B34" s="16">
        <v>42865</v>
      </c>
      <c r="C34" s="16">
        <v>42877</v>
      </c>
      <c r="D34" s="17">
        <v>13</v>
      </c>
      <c r="E34" s="17">
        <v>751.04</v>
      </c>
      <c r="F34" s="16">
        <v>42865</v>
      </c>
      <c r="G34" s="18">
        <v>9.2499999999999999E-2</v>
      </c>
      <c r="H34" s="17">
        <v>365</v>
      </c>
      <c r="I34" s="17">
        <v>190</v>
      </c>
    </row>
    <row r="35" spans="1:9">
      <c r="A35" s="15">
        <v>60065.74</v>
      </c>
      <c r="B35" s="16">
        <v>42878</v>
      </c>
      <c r="C35" s="16">
        <v>42895</v>
      </c>
      <c r="D35" s="17">
        <v>18</v>
      </c>
      <c r="E35" s="15">
        <v>2394.96</v>
      </c>
      <c r="F35" s="16">
        <v>42878</v>
      </c>
      <c r="G35" s="18">
        <v>9.2499999999999999E-2</v>
      </c>
      <c r="H35" s="17">
        <v>365</v>
      </c>
      <c r="I35" s="17">
        <v>274</v>
      </c>
    </row>
    <row r="36" spans="1:9">
      <c r="A36" s="15">
        <v>60923.51</v>
      </c>
      <c r="B36" s="16">
        <v>42896</v>
      </c>
      <c r="C36" s="16">
        <v>42904</v>
      </c>
      <c r="D36" s="17">
        <v>9</v>
      </c>
      <c r="E36" s="17">
        <v>857.77</v>
      </c>
      <c r="F36" s="16">
        <v>42896</v>
      </c>
      <c r="G36" s="18">
        <v>9.2499999999999999E-2</v>
      </c>
      <c r="H36" s="17">
        <v>365</v>
      </c>
      <c r="I36" s="17">
        <v>138.96</v>
      </c>
    </row>
    <row r="37" spans="1:9">
      <c r="A37" s="15">
        <v>60923.51</v>
      </c>
      <c r="B37" s="16">
        <v>42905</v>
      </c>
      <c r="C37" s="16">
        <v>42905</v>
      </c>
      <c r="D37" s="17">
        <v>1</v>
      </c>
      <c r="E37" s="17">
        <v>0</v>
      </c>
      <c r="F37" s="17" t="s">
        <v>29</v>
      </c>
      <c r="G37" s="20">
        <v>0.09</v>
      </c>
      <c r="H37" s="17">
        <v>365</v>
      </c>
      <c r="I37" s="17">
        <v>15.02</v>
      </c>
    </row>
    <row r="38" spans="1:9">
      <c r="A38" s="15">
        <v>63318.45</v>
      </c>
      <c r="B38" s="16">
        <v>42906</v>
      </c>
      <c r="C38" s="16">
        <v>42925</v>
      </c>
      <c r="D38" s="17">
        <v>20</v>
      </c>
      <c r="E38" s="15">
        <v>2394.94</v>
      </c>
      <c r="F38" s="16">
        <v>42906</v>
      </c>
      <c r="G38" s="20">
        <v>0.09</v>
      </c>
      <c r="H38" s="17">
        <v>365</v>
      </c>
      <c r="I38" s="17">
        <v>312.26</v>
      </c>
    </row>
    <row r="39" spans="1:9">
      <c r="A39" s="15">
        <v>64197.16</v>
      </c>
      <c r="B39" s="16">
        <v>42926</v>
      </c>
      <c r="C39" s="16">
        <v>42946</v>
      </c>
      <c r="D39" s="17">
        <v>21</v>
      </c>
      <c r="E39" s="17">
        <v>878.71</v>
      </c>
      <c r="F39" s="16">
        <v>42926</v>
      </c>
      <c r="G39" s="20">
        <v>0.09</v>
      </c>
      <c r="H39" s="17">
        <v>365</v>
      </c>
      <c r="I39" s="17">
        <v>332.42</v>
      </c>
    </row>
    <row r="40" spans="1:9">
      <c r="A40" s="15">
        <v>64465.73</v>
      </c>
      <c r="B40" s="16">
        <v>42947</v>
      </c>
      <c r="C40" s="16">
        <v>42956</v>
      </c>
      <c r="D40" s="17">
        <v>10</v>
      </c>
      <c r="E40" s="17">
        <v>268.57</v>
      </c>
      <c r="F40" s="16">
        <v>42947</v>
      </c>
      <c r="G40" s="20">
        <v>0.09</v>
      </c>
      <c r="H40" s="17">
        <v>365</v>
      </c>
      <c r="I40" s="17">
        <v>158.96</v>
      </c>
    </row>
    <row r="41" spans="1:9">
      <c r="A41" s="15">
        <v>65399.34</v>
      </c>
      <c r="B41" s="16">
        <v>42957</v>
      </c>
      <c r="C41" s="16">
        <v>42977</v>
      </c>
      <c r="D41" s="17">
        <v>21</v>
      </c>
      <c r="E41" s="17">
        <v>933.61</v>
      </c>
      <c r="F41" s="16">
        <v>42957</v>
      </c>
      <c r="G41" s="20">
        <v>0.09</v>
      </c>
      <c r="H41" s="17">
        <v>365</v>
      </c>
      <c r="I41" s="17">
        <v>338.64</v>
      </c>
    </row>
    <row r="42" spans="1:9">
      <c r="A42" s="15">
        <v>66983.649999999994</v>
      </c>
      <c r="B42" s="16">
        <v>42978</v>
      </c>
      <c r="C42" s="16">
        <v>42987</v>
      </c>
      <c r="D42" s="17">
        <v>10</v>
      </c>
      <c r="E42" s="15">
        <v>1584.31</v>
      </c>
      <c r="F42" s="16">
        <v>42978</v>
      </c>
      <c r="G42" s="20">
        <v>0.09</v>
      </c>
      <c r="H42" s="17">
        <v>365</v>
      </c>
      <c r="I42" s="17">
        <v>165.17</v>
      </c>
    </row>
    <row r="43" spans="1:9">
      <c r="A43" s="15">
        <v>67940.89</v>
      </c>
      <c r="B43" s="16">
        <v>42988</v>
      </c>
      <c r="C43" s="16">
        <v>42995</v>
      </c>
      <c r="D43" s="17">
        <v>8</v>
      </c>
      <c r="E43" s="17">
        <v>957.24</v>
      </c>
      <c r="F43" s="16">
        <v>42988</v>
      </c>
      <c r="G43" s="20">
        <v>0.09</v>
      </c>
      <c r="H43" s="17">
        <v>365</v>
      </c>
      <c r="I43" s="17">
        <v>134.02000000000001</v>
      </c>
    </row>
    <row r="44" spans="1:9">
      <c r="A44" s="15">
        <v>67940.89</v>
      </c>
      <c r="B44" s="16">
        <v>42996</v>
      </c>
      <c r="C44" s="16">
        <v>42997</v>
      </c>
      <c r="D44" s="17">
        <v>2</v>
      </c>
      <c r="E44" s="17">
        <v>0</v>
      </c>
      <c r="F44" s="17" t="s">
        <v>29</v>
      </c>
      <c r="G44" s="18">
        <v>8.5000000000000006E-2</v>
      </c>
      <c r="H44" s="17">
        <v>365</v>
      </c>
      <c r="I44" s="17">
        <v>31.64</v>
      </c>
    </row>
    <row r="45" spans="1:9">
      <c r="A45" s="15">
        <v>81671.490000000005</v>
      </c>
      <c r="B45" s="16">
        <v>42998</v>
      </c>
      <c r="C45" s="16">
        <v>43017</v>
      </c>
      <c r="D45" s="17">
        <v>20</v>
      </c>
      <c r="E45" s="15">
        <v>13730.6</v>
      </c>
      <c r="F45" s="16">
        <v>42998</v>
      </c>
      <c r="G45" s="18">
        <v>8.5000000000000006E-2</v>
      </c>
      <c r="H45" s="17">
        <v>365</v>
      </c>
      <c r="I45" s="17">
        <v>380.39</v>
      </c>
    </row>
    <row r="46" spans="1:9">
      <c r="A46" s="15">
        <v>82755.039999999994</v>
      </c>
      <c r="B46" s="16">
        <v>43018</v>
      </c>
      <c r="C46" s="16">
        <v>43031</v>
      </c>
      <c r="D46" s="17">
        <v>14</v>
      </c>
      <c r="E46" s="15">
        <v>1083.55</v>
      </c>
      <c r="F46" s="16">
        <v>43018</v>
      </c>
      <c r="G46" s="18">
        <v>8.5000000000000006E-2</v>
      </c>
      <c r="H46" s="17">
        <v>365</v>
      </c>
      <c r="I46" s="17">
        <v>269.8</v>
      </c>
    </row>
    <row r="47" spans="1:9">
      <c r="A47" s="15">
        <v>83811.25</v>
      </c>
      <c r="B47" s="16">
        <v>43032</v>
      </c>
      <c r="C47" s="16">
        <v>43037</v>
      </c>
      <c r="D47" s="17">
        <v>6</v>
      </c>
      <c r="E47" s="15">
        <v>1056.21</v>
      </c>
      <c r="F47" s="16">
        <v>43032</v>
      </c>
      <c r="G47" s="18">
        <v>8.5000000000000006E-2</v>
      </c>
      <c r="H47" s="17">
        <v>365</v>
      </c>
      <c r="I47" s="17">
        <v>117.11</v>
      </c>
    </row>
    <row r="48" spans="1:9">
      <c r="A48" s="15">
        <v>83811.25</v>
      </c>
      <c r="B48" s="16">
        <v>43038</v>
      </c>
      <c r="C48" s="16">
        <v>43048</v>
      </c>
      <c r="D48" s="17">
        <v>11</v>
      </c>
      <c r="E48" s="17">
        <v>0</v>
      </c>
      <c r="F48" s="17" t="s">
        <v>29</v>
      </c>
      <c r="G48" s="18">
        <v>8.2500000000000004E-2</v>
      </c>
      <c r="H48" s="17">
        <v>365</v>
      </c>
      <c r="I48" s="17">
        <v>208.38</v>
      </c>
    </row>
    <row r="49" spans="1:9">
      <c r="A49" s="15">
        <v>85021.54</v>
      </c>
      <c r="B49" s="16">
        <v>43049</v>
      </c>
      <c r="C49" s="16">
        <v>43059</v>
      </c>
      <c r="D49" s="17">
        <v>11</v>
      </c>
      <c r="E49" s="15">
        <v>1210.29</v>
      </c>
      <c r="F49" s="16">
        <v>43049</v>
      </c>
      <c r="G49" s="18">
        <v>8.2500000000000004E-2</v>
      </c>
      <c r="H49" s="17">
        <v>365</v>
      </c>
      <c r="I49" s="17">
        <v>211.39</v>
      </c>
    </row>
    <row r="50" spans="1:9">
      <c r="A50" s="15">
        <v>86077.73</v>
      </c>
      <c r="B50" s="16">
        <v>43060</v>
      </c>
      <c r="C50" s="16">
        <v>43078</v>
      </c>
      <c r="D50" s="17">
        <v>19</v>
      </c>
      <c r="E50" s="15">
        <v>1056.19</v>
      </c>
      <c r="F50" s="16">
        <v>43060</v>
      </c>
      <c r="G50" s="18">
        <v>8.2500000000000004E-2</v>
      </c>
      <c r="H50" s="17">
        <v>365</v>
      </c>
      <c r="I50" s="17">
        <v>369.66</v>
      </c>
    </row>
    <row r="51" spans="1:9">
      <c r="A51" s="15">
        <v>87282.09</v>
      </c>
      <c r="B51" s="16">
        <v>43079</v>
      </c>
      <c r="C51" s="16">
        <v>43083</v>
      </c>
      <c r="D51" s="17">
        <v>5</v>
      </c>
      <c r="E51" s="15">
        <v>1204.3599999999999</v>
      </c>
      <c r="F51" s="16">
        <v>43079</v>
      </c>
      <c r="G51" s="18">
        <v>8.2500000000000004E-2</v>
      </c>
      <c r="H51" s="17">
        <v>365</v>
      </c>
      <c r="I51" s="17">
        <v>98.64</v>
      </c>
    </row>
    <row r="52" spans="1:9">
      <c r="A52" s="15">
        <v>88587.01</v>
      </c>
      <c r="B52" s="16">
        <v>43084</v>
      </c>
      <c r="C52" s="16">
        <v>43086</v>
      </c>
      <c r="D52" s="17">
        <v>3</v>
      </c>
      <c r="E52" s="15">
        <v>1304.92</v>
      </c>
      <c r="F52" s="16">
        <v>43084</v>
      </c>
      <c r="G52" s="18">
        <v>8.2500000000000004E-2</v>
      </c>
      <c r="H52" s="17">
        <v>365</v>
      </c>
      <c r="I52" s="17">
        <v>60.07</v>
      </c>
    </row>
    <row r="53" spans="1:9">
      <c r="A53" s="15">
        <v>88587.01</v>
      </c>
      <c r="B53" s="16">
        <v>43087</v>
      </c>
      <c r="C53" s="16">
        <v>43109</v>
      </c>
      <c r="D53" s="17">
        <v>23</v>
      </c>
      <c r="E53" s="17">
        <v>0</v>
      </c>
      <c r="F53" s="17" t="s">
        <v>29</v>
      </c>
      <c r="G53" s="18">
        <v>7.7499999999999999E-2</v>
      </c>
      <c r="H53" s="17">
        <v>365</v>
      </c>
      <c r="I53" s="17">
        <v>432.62</v>
      </c>
    </row>
    <row r="54" spans="1:9">
      <c r="A54" s="15">
        <v>89870.53</v>
      </c>
      <c r="B54" s="16">
        <v>43110</v>
      </c>
      <c r="C54" s="16">
        <v>43115</v>
      </c>
      <c r="D54" s="17">
        <v>6</v>
      </c>
      <c r="E54" s="15">
        <v>1283.52</v>
      </c>
      <c r="F54" s="16">
        <v>43110</v>
      </c>
      <c r="G54" s="18">
        <v>7.7499999999999999E-2</v>
      </c>
      <c r="H54" s="17">
        <v>365</v>
      </c>
      <c r="I54" s="17">
        <v>114.49</v>
      </c>
    </row>
    <row r="55" spans="1:9">
      <c r="A55" s="15">
        <v>91175.45</v>
      </c>
      <c r="B55" s="16">
        <v>43116</v>
      </c>
      <c r="C55" s="16">
        <v>43140</v>
      </c>
      <c r="D55" s="17">
        <v>25</v>
      </c>
      <c r="E55" s="15">
        <v>1304.92</v>
      </c>
      <c r="F55" s="16">
        <v>43116</v>
      </c>
      <c r="G55" s="18">
        <v>7.7499999999999999E-2</v>
      </c>
      <c r="H55" s="17">
        <v>365</v>
      </c>
      <c r="I55" s="17">
        <v>483.98</v>
      </c>
    </row>
    <row r="56" spans="1:9">
      <c r="A56" s="15">
        <v>92495.95</v>
      </c>
      <c r="B56" s="16">
        <v>43141</v>
      </c>
      <c r="C56" s="16">
        <v>43142</v>
      </c>
      <c r="D56" s="17">
        <v>2</v>
      </c>
      <c r="E56" s="15">
        <v>1320.5</v>
      </c>
      <c r="F56" s="16">
        <v>43141</v>
      </c>
      <c r="G56" s="18">
        <v>7.7499999999999999E-2</v>
      </c>
      <c r="H56" s="17">
        <v>365</v>
      </c>
      <c r="I56" s="17">
        <v>39.28</v>
      </c>
    </row>
    <row r="57" spans="1:9">
      <c r="A57" s="15">
        <v>92495.95</v>
      </c>
      <c r="B57" s="16">
        <v>43143</v>
      </c>
      <c r="C57" s="16">
        <v>43150</v>
      </c>
      <c r="D57" s="17">
        <v>8</v>
      </c>
      <c r="E57" s="17">
        <v>0</v>
      </c>
      <c r="F57" s="17" t="s">
        <v>29</v>
      </c>
      <c r="G57" s="18">
        <v>7.4999999999999997E-2</v>
      </c>
      <c r="H57" s="17">
        <v>365</v>
      </c>
      <c r="I57" s="17">
        <v>152.05000000000001</v>
      </c>
    </row>
    <row r="58" spans="1:9">
      <c r="A58" s="15">
        <v>93853.05</v>
      </c>
      <c r="B58" s="16">
        <v>43151</v>
      </c>
      <c r="C58" s="16">
        <v>43168</v>
      </c>
      <c r="D58" s="17">
        <v>18</v>
      </c>
      <c r="E58" s="15">
        <v>1357.1</v>
      </c>
      <c r="F58" s="16">
        <v>43151</v>
      </c>
      <c r="G58" s="18">
        <v>7.4999999999999997E-2</v>
      </c>
      <c r="H58" s="17">
        <v>365</v>
      </c>
      <c r="I58" s="17">
        <v>347.13</v>
      </c>
    </row>
    <row r="59" spans="1:9">
      <c r="A59" s="15">
        <v>95077.84</v>
      </c>
      <c r="B59" s="16">
        <v>43169</v>
      </c>
      <c r="C59" s="16">
        <v>43184</v>
      </c>
      <c r="D59" s="17">
        <v>16</v>
      </c>
      <c r="E59" s="15">
        <v>1224.79</v>
      </c>
      <c r="F59" s="16">
        <v>43169</v>
      </c>
      <c r="G59" s="18">
        <v>7.4999999999999997E-2</v>
      </c>
      <c r="H59" s="17">
        <v>365</v>
      </c>
      <c r="I59" s="17">
        <v>312.58</v>
      </c>
    </row>
    <row r="60" spans="1:9">
      <c r="A60" s="15">
        <v>95077.84</v>
      </c>
      <c r="B60" s="16">
        <v>43185</v>
      </c>
      <c r="C60" s="16">
        <v>43187</v>
      </c>
      <c r="D60" s="17">
        <v>3</v>
      </c>
      <c r="E60" s="17">
        <v>0</v>
      </c>
      <c r="F60" s="17" t="s">
        <v>29</v>
      </c>
      <c r="G60" s="18">
        <v>7.2499999999999995E-2</v>
      </c>
      <c r="H60" s="17">
        <v>365</v>
      </c>
      <c r="I60" s="17">
        <v>56.66</v>
      </c>
    </row>
    <row r="61" spans="1:9">
      <c r="A61" s="15">
        <v>96434.94</v>
      </c>
      <c r="B61" s="16">
        <v>43188</v>
      </c>
      <c r="C61" s="16">
        <v>43199</v>
      </c>
      <c r="D61" s="17">
        <v>12</v>
      </c>
      <c r="E61" s="15">
        <v>1357.1</v>
      </c>
      <c r="F61" s="16">
        <v>43188</v>
      </c>
      <c r="G61" s="18">
        <v>7.2499999999999995E-2</v>
      </c>
      <c r="H61" s="17">
        <v>365</v>
      </c>
      <c r="I61" s="17">
        <v>229.86</v>
      </c>
    </row>
    <row r="62" spans="1:9">
      <c r="A62" s="15">
        <v>97823.41</v>
      </c>
      <c r="B62" s="16">
        <v>43200</v>
      </c>
      <c r="C62" s="16">
        <v>43205</v>
      </c>
      <c r="D62" s="17">
        <v>6</v>
      </c>
      <c r="E62" s="15">
        <v>1388.47</v>
      </c>
      <c r="F62" s="16">
        <v>43200</v>
      </c>
      <c r="G62" s="18">
        <v>7.2499999999999995E-2</v>
      </c>
      <c r="H62" s="17">
        <v>365</v>
      </c>
      <c r="I62" s="17">
        <v>116.58</v>
      </c>
    </row>
    <row r="63" spans="1:9">
      <c r="A63" s="15">
        <v>99180.53</v>
      </c>
      <c r="B63" s="16">
        <v>43206</v>
      </c>
      <c r="C63" s="16">
        <v>43229</v>
      </c>
      <c r="D63" s="17">
        <v>24</v>
      </c>
      <c r="E63" s="15">
        <v>1357.12</v>
      </c>
      <c r="F63" s="16">
        <v>43206</v>
      </c>
      <c r="G63" s="18">
        <v>7.2499999999999995E-2</v>
      </c>
      <c r="H63" s="17">
        <v>365</v>
      </c>
      <c r="I63" s="17">
        <v>472.81</v>
      </c>
    </row>
    <row r="64" spans="1:9">
      <c r="A64" s="15">
        <v>100570.68</v>
      </c>
      <c r="B64" s="16">
        <v>43230</v>
      </c>
      <c r="C64" s="16">
        <v>43240</v>
      </c>
      <c r="D64" s="17">
        <v>11</v>
      </c>
      <c r="E64" s="15">
        <v>1390.15</v>
      </c>
      <c r="F64" s="16">
        <v>43230</v>
      </c>
      <c r="G64" s="18">
        <v>7.2499999999999995E-2</v>
      </c>
      <c r="H64" s="17">
        <v>365</v>
      </c>
      <c r="I64" s="17">
        <v>219.74</v>
      </c>
    </row>
    <row r="65" spans="1:9">
      <c r="A65" s="15">
        <v>156440.06</v>
      </c>
      <c r="B65" s="16">
        <v>43241</v>
      </c>
      <c r="C65" s="16">
        <v>43260</v>
      </c>
      <c r="D65" s="17">
        <v>20</v>
      </c>
      <c r="E65" s="15">
        <v>55869.38</v>
      </c>
      <c r="F65" s="16">
        <v>43241</v>
      </c>
      <c r="G65" s="18">
        <v>7.2499999999999995E-2</v>
      </c>
      <c r="H65" s="17">
        <v>365</v>
      </c>
      <c r="I65" s="17">
        <v>621.47</v>
      </c>
    </row>
    <row r="66" spans="1:9">
      <c r="A66" s="15">
        <v>158424.17000000001</v>
      </c>
      <c r="B66" s="16">
        <v>43261</v>
      </c>
      <c r="C66" s="16">
        <v>43290</v>
      </c>
      <c r="D66" s="17">
        <v>30</v>
      </c>
      <c r="E66" s="15">
        <v>1984.11</v>
      </c>
      <c r="F66" s="16">
        <v>43261</v>
      </c>
      <c r="G66" s="18">
        <v>7.2499999999999995E-2</v>
      </c>
      <c r="H66" s="17">
        <v>365</v>
      </c>
      <c r="I66" s="17">
        <v>944.03</v>
      </c>
    </row>
    <row r="67" spans="1:9">
      <c r="A67" s="15">
        <v>160650.79</v>
      </c>
      <c r="B67" s="16">
        <v>43291</v>
      </c>
      <c r="C67" s="16">
        <v>43321</v>
      </c>
      <c r="D67" s="17">
        <v>31</v>
      </c>
      <c r="E67" s="15">
        <v>2226.62</v>
      </c>
      <c r="F67" s="16">
        <v>43291</v>
      </c>
      <c r="G67" s="18">
        <v>7.2499999999999995E-2</v>
      </c>
      <c r="H67" s="17">
        <v>365</v>
      </c>
      <c r="I67" s="17">
        <v>989.21</v>
      </c>
    </row>
    <row r="68" spans="1:9">
      <c r="A68" s="15">
        <v>162983.97</v>
      </c>
      <c r="B68" s="16">
        <v>43322</v>
      </c>
      <c r="C68" s="16">
        <v>43352</v>
      </c>
      <c r="D68" s="17">
        <v>31</v>
      </c>
      <c r="E68" s="15">
        <v>2333.1799999999998</v>
      </c>
      <c r="F68" s="16">
        <v>43322</v>
      </c>
      <c r="G68" s="18">
        <v>7.2499999999999995E-2</v>
      </c>
      <c r="H68" s="17">
        <v>365</v>
      </c>
      <c r="I68" s="15">
        <v>1003.58</v>
      </c>
    </row>
    <row r="69" spans="1:9">
      <c r="A69" s="15">
        <v>165351.03</v>
      </c>
      <c r="B69" s="16">
        <v>43353</v>
      </c>
      <c r="C69" s="16">
        <v>43359</v>
      </c>
      <c r="D69" s="17">
        <v>7</v>
      </c>
      <c r="E69" s="15">
        <v>2367.06</v>
      </c>
      <c r="F69" s="16">
        <v>43353</v>
      </c>
      <c r="G69" s="18">
        <v>7.2499999999999995E-2</v>
      </c>
      <c r="H69" s="17">
        <v>365</v>
      </c>
      <c r="I69" s="17">
        <v>229.91</v>
      </c>
    </row>
    <row r="70" spans="1:9">
      <c r="A70" s="15">
        <v>165351.03</v>
      </c>
      <c r="B70" s="16">
        <v>43360</v>
      </c>
      <c r="C70" s="16">
        <v>43382</v>
      </c>
      <c r="D70" s="17">
        <v>23</v>
      </c>
      <c r="E70" s="17">
        <v>0</v>
      </c>
      <c r="F70" s="17" t="s">
        <v>29</v>
      </c>
      <c r="G70" s="18">
        <v>7.4999999999999997E-2</v>
      </c>
      <c r="H70" s="17">
        <v>365</v>
      </c>
      <c r="I70" s="17">
        <v>781.45</v>
      </c>
    </row>
    <row r="71" spans="1:9">
      <c r="A71" s="19">
        <v>167675</v>
      </c>
      <c r="B71" s="16">
        <v>43383</v>
      </c>
      <c r="C71" s="16">
        <v>43413</v>
      </c>
      <c r="D71" s="17">
        <v>31</v>
      </c>
      <c r="E71" s="15">
        <v>2323.9699999999998</v>
      </c>
      <c r="F71" s="16">
        <v>43383</v>
      </c>
      <c r="G71" s="18">
        <v>7.4999999999999997E-2</v>
      </c>
      <c r="H71" s="17">
        <v>365</v>
      </c>
      <c r="I71" s="15">
        <v>1068.07</v>
      </c>
    </row>
    <row r="72" spans="1:9">
      <c r="A72" s="15">
        <v>170110.19</v>
      </c>
      <c r="B72" s="16">
        <v>43414</v>
      </c>
      <c r="C72" s="16">
        <v>43443</v>
      </c>
      <c r="D72" s="17">
        <v>30</v>
      </c>
      <c r="E72" s="15">
        <v>2435.19</v>
      </c>
      <c r="F72" s="16">
        <v>43414</v>
      </c>
      <c r="G72" s="18">
        <v>7.4999999999999997E-2</v>
      </c>
      <c r="H72" s="17">
        <v>365</v>
      </c>
      <c r="I72" s="15">
        <v>1048.6199999999999</v>
      </c>
    </row>
    <row r="73" spans="1:9">
      <c r="A73" s="15">
        <v>172501.05</v>
      </c>
      <c r="B73" s="16">
        <v>43444</v>
      </c>
      <c r="C73" s="16">
        <v>43450</v>
      </c>
      <c r="D73" s="17">
        <v>7</v>
      </c>
      <c r="E73" s="15">
        <v>2390.86</v>
      </c>
      <c r="F73" s="16">
        <v>43444</v>
      </c>
      <c r="G73" s="18">
        <v>7.4999999999999997E-2</v>
      </c>
      <c r="H73" s="17">
        <v>365</v>
      </c>
      <c r="I73" s="17">
        <v>248.12</v>
      </c>
    </row>
    <row r="74" spans="1:9">
      <c r="A74" s="15">
        <v>172501.05</v>
      </c>
      <c r="B74" s="16">
        <v>43451</v>
      </c>
      <c r="C74" s="16">
        <v>43474</v>
      </c>
      <c r="D74" s="17">
        <v>24</v>
      </c>
      <c r="E74" s="17">
        <v>0</v>
      </c>
      <c r="F74" s="17" t="s">
        <v>29</v>
      </c>
      <c r="G74" s="18">
        <v>7.7499999999999999E-2</v>
      </c>
      <c r="H74" s="17">
        <v>365</v>
      </c>
      <c r="I74" s="17">
        <v>879.05</v>
      </c>
    </row>
    <row r="75" spans="1:9">
      <c r="A75" s="15">
        <v>175006.33</v>
      </c>
      <c r="B75" s="16">
        <v>43475</v>
      </c>
      <c r="C75" s="16">
        <v>43505</v>
      </c>
      <c r="D75" s="17">
        <v>31</v>
      </c>
      <c r="E75" s="15">
        <v>2505.2800000000002</v>
      </c>
      <c r="F75" s="16">
        <v>43475</v>
      </c>
      <c r="G75" s="18">
        <v>7.7499999999999999E-2</v>
      </c>
      <c r="H75" s="17">
        <v>365</v>
      </c>
      <c r="I75" s="15">
        <v>1151.93</v>
      </c>
    </row>
    <row r="76" spans="1:9">
      <c r="A76" s="19">
        <v>177548</v>
      </c>
      <c r="B76" s="16">
        <v>43506</v>
      </c>
      <c r="C76" s="16">
        <v>43533</v>
      </c>
      <c r="D76" s="17">
        <v>28</v>
      </c>
      <c r="E76" s="15">
        <v>2541.67</v>
      </c>
      <c r="F76" s="16">
        <v>43506</v>
      </c>
      <c r="G76" s="18">
        <v>7.7499999999999999E-2</v>
      </c>
      <c r="H76" s="17">
        <v>365</v>
      </c>
      <c r="I76" s="15">
        <v>1055.56</v>
      </c>
    </row>
    <row r="77" spans="1:9">
      <c r="A77" s="15">
        <v>179877.04</v>
      </c>
      <c r="B77" s="16">
        <v>43534</v>
      </c>
      <c r="C77" s="16">
        <v>43564</v>
      </c>
      <c r="D77" s="17">
        <v>31</v>
      </c>
      <c r="E77" s="15">
        <v>2329.04</v>
      </c>
      <c r="F77" s="16">
        <v>43534</v>
      </c>
      <c r="G77" s="18">
        <v>7.7499999999999999E-2</v>
      </c>
      <c r="H77" s="17">
        <v>365</v>
      </c>
      <c r="I77" s="15">
        <v>1183.99</v>
      </c>
    </row>
    <row r="78" spans="1:9">
      <c r="A78" s="15">
        <v>182489.45</v>
      </c>
      <c r="B78" s="16">
        <v>43565</v>
      </c>
      <c r="C78" s="16">
        <v>43594</v>
      </c>
      <c r="D78" s="17">
        <v>30</v>
      </c>
      <c r="E78" s="15">
        <v>2612.41</v>
      </c>
      <c r="F78" s="16">
        <v>43565</v>
      </c>
      <c r="G78" s="18">
        <v>7.7499999999999999E-2</v>
      </c>
      <c r="H78" s="17">
        <v>365</v>
      </c>
      <c r="I78" s="15">
        <v>1162.43</v>
      </c>
    </row>
    <row r="79" spans="1:9">
      <c r="A79" s="15">
        <v>185054.3</v>
      </c>
      <c r="B79" s="16">
        <v>43595</v>
      </c>
      <c r="C79" s="16">
        <v>43625</v>
      </c>
      <c r="D79" s="17">
        <v>31</v>
      </c>
      <c r="E79" s="15">
        <v>2564.85</v>
      </c>
      <c r="F79" s="16">
        <v>43595</v>
      </c>
      <c r="G79" s="18">
        <v>7.7499999999999999E-2</v>
      </c>
      <c r="H79" s="17">
        <v>365</v>
      </c>
      <c r="I79" s="15">
        <v>1218.06</v>
      </c>
    </row>
    <row r="80" spans="1:9">
      <c r="A80" s="15">
        <v>187741.9</v>
      </c>
      <c r="B80" s="16">
        <v>43626</v>
      </c>
      <c r="C80" s="16">
        <v>43632</v>
      </c>
      <c r="D80" s="17">
        <v>7</v>
      </c>
      <c r="E80" s="15">
        <v>2687.6</v>
      </c>
      <c r="F80" s="16">
        <v>43626</v>
      </c>
      <c r="G80" s="18">
        <v>7.7499999999999999E-2</v>
      </c>
      <c r="H80" s="17">
        <v>365</v>
      </c>
      <c r="I80" s="17">
        <v>279.04000000000002</v>
      </c>
    </row>
    <row r="81" spans="1:9">
      <c r="A81" s="15">
        <v>187741.9</v>
      </c>
      <c r="B81" s="16">
        <v>43633</v>
      </c>
      <c r="C81" s="16">
        <v>43655</v>
      </c>
      <c r="D81" s="17">
        <v>23</v>
      </c>
      <c r="E81" s="17">
        <v>0</v>
      </c>
      <c r="F81" s="17" t="s">
        <v>29</v>
      </c>
      <c r="G81" s="18">
        <v>7.4999999999999997E-2</v>
      </c>
      <c r="H81" s="17">
        <v>365</v>
      </c>
      <c r="I81" s="17">
        <v>887.27</v>
      </c>
    </row>
    <row r="82" spans="1:9">
      <c r="A82" s="15">
        <v>190380.57</v>
      </c>
      <c r="B82" s="16">
        <v>43656</v>
      </c>
      <c r="C82" s="16">
        <v>43674</v>
      </c>
      <c r="D82" s="17">
        <v>19</v>
      </c>
      <c r="E82" s="15">
        <v>2638.67</v>
      </c>
      <c r="F82" s="16">
        <v>43656</v>
      </c>
      <c r="G82" s="18">
        <v>7.4999999999999997E-2</v>
      </c>
      <c r="H82" s="17">
        <v>365</v>
      </c>
      <c r="I82" s="17">
        <v>743.27</v>
      </c>
    </row>
    <row r="83" spans="1:9">
      <c r="A83" s="15">
        <v>190380.57</v>
      </c>
      <c r="B83" s="16">
        <v>43675</v>
      </c>
      <c r="C83" s="16">
        <v>43686</v>
      </c>
      <c r="D83" s="17">
        <v>12</v>
      </c>
      <c r="E83" s="17">
        <v>0</v>
      </c>
      <c r="F83" s="17" t="s">
        <v>29</v>
      </c>
      <c r="G83" s="18">
        <v>7.2499999999999995E-2</v>
      </c>
      <c r="H83" s="17">
        <v>365</v>
      </c>
      <c r="I83" s="17">
        <v>453.78</v>
      </c>
    </row>
    <row r="84" spans="1:9">
      <c r="A84" s="15">
        <v>193145.52</v>
      </c>
      <c r="B84" s="16">
        <v>43687</v>
      </c>
      <c r="C84" s="16">
        <v>43716</v>
      </c>
      <c r="D84" s="17">
        <v>30</v>
      </c>
      <c r="E84" s="15">
        <v>2764.95</v>
      </c>
      <c r="F84" s="16">
        <v>43687</v>
      </c>
      <c r="G84" s="18">
        <v>7.2499999999999995E-2</v>
      </c>
      <c r="H84" s="17">
        <v>365</v>
      </c>
      <c r="I84" s="15">
        <v>1150.94</v>
      </c>
    </row>
    <row r="85" spans="1:9">
      <c r="A85" s="15">
        <v>193145.52</v>
      </c>
      <c r="B85" s="16">
        <v>43717</v>
      </c>
      <c r="C85" s="16">
        <v>43717</v>
      </c>
      <c r="D85" s="17">
        <v>1</v>
      </c>
      <c r="E85" s="17">
        <v>0</v>
      </c>
      <c r="F85" s="17" t="s">
        <v>29</v>
      </c>
      <c r="G85" s="20">
        <v>7.0000000000000007E-2</v>
      </c>
      <c r="H85" s="17">
        <v>365</v>
      </c>
      <c r="I85" s="17">
        <v>37.04</v>
      </c>
    </row>
    <row r="86" spans="1:9">
      <c r="A86" s="15">
        <v>195950.63</v>
      </c>
      <c r="B86" s="16">
        <v>43718</v>
      </c>
      <c r="C86" s="16">
        <v>43747</v>
      </c>
      <c r="D86" s="17">
        <v>30</v>
      </c>
      <c r="E86" s="15">
        <v>2805.11</v>
      </c>
      <c r="F86" s="16">
        <v>43718</v>
      </c>
      <c r="G86" s="20">
        <v>7.0000000000000007E-2</v>
      </c>
      <c r="H86" s="17">
        <v>365</v>
      </c>
      <c r="I86" s="15">
        <v>1127.3900000000001</v>
      </c>
    </row>
    <row r="87" spans="1:9">
      <c r="A87" s="15">
        <v>198704.68</v>
      </c>
      <c r="B87" s="16">
        <v>43748</v>
      </c>
      <c r="C87" s="16">
        <v>43765</v>
      </c>
      <c r="D87" s="17">
        <v>18</v>
      </c>
      <c r="E87" s="15">
        <v>2754.05</v>
      </c>
      <c r="F87" s="16">
        <v>43748</v>
      </c>
      <c r="G87" s="20">
        <v>7.0000000000000007E-2</v>
      </c>
      <c r="H87" s="17">
        <v>365</v>
      </c>
      <c r="I87" s="17">
        <v>685.94</v>
      </c>
    </row>
    <row r="88" spans="1:9">
      <c r="A88" s="15">
        <v>198704.68</v>
      </c>
      <c r="B88" s="16">
        <v>43766</v>
      </c>
      <c r="C88" s="16">
        <v>43778</v>
      </c>
      <c r="D88" s="17">
        <v>13</v>
      </c>
      <c r="E88" s="17">
        <v>0</v>
      </c>
      <c r="F88" s="17" t="s">
        <v>29</v>
      </c>
      <c r="G88" s="18">
        <v>6.5000000000000002E-2</v>
      </c>
      <c r="H88" s="17">
        <v>365</v>
      </c>
      <c r="I88" s="17">
        <v>460.01</v>
      </c>
    </row>
    <row r="89" spans="1:9">
      <c r="A89" s="15">
        <v>201590.53</v>
      </c>
      <c r="B89" s="16">
        <v>43779</v>
      </c>
      <c r="C89" s="16">
        <v>43794</v>
      </c>
      <c r="D89" s="17">
        <v>16</v>
      </c>
      <c r="E89" s="15">
        <v>2885.85</v>
      </c>
      <c r="F89" s="16">
        <v>43779</v>
      </c>
      <c r="G89" s="18">
        <v>6.5000000000000002E-2</v>
      </c>
      <c r="H89" s="17">
        <v>365</v>
      </c>
      <c r="I89" s="17">
        <v>574.39</v>
      </c>
    </row>
    <row r="90" spans="1:9">
      <c r="A90" s="15">
        <v>203101.63</v>
      </c>
      <c r="B90" s="16">
        <v>43795</v>
      </c>
      <c r="C90" s="16">
        <v>43795</v>
      </c>
      <c r="D90" s="17">
        <v>1</v>
      </c>
      <c r="E90" s="15">
        <v>1511.1</v>
      </c>
      <c r="F90" s="16">
        <v>43795</v>
      </c>
      <c r="G90" s="18">
        <v>6.5000000000000002E-2</v>
      </c>
      <c r="H90" s="17">
        <v>365</v>
      </c>
      <c r="I90" s="17">
        <v>36.17</v>
      </c>
    </row>
    <row r="91" spans="1:9">
      <c r="A91" s="32" t="s">
        <v>30</v>
      </c>
      <c r="B91" s="33"/>
      <c r="C91" s="34"/>
      <c r="D91" s="21">
        <v>1254</v>
      </c>
      <c r="E91" s="22">
        <v>198354.58</v>
      </c>
      <c r="F91" s="17"/>
      <c r="G91" s="23">
        <v>8.2600000000000007E-2</v>
      </c>
      <c r="H91" s="17"/>
      <c r="I91" s="22">
        <v>29381.8</v>
      </c>
    </row>
    <row r="92" spans="1:9">
      <c r="A92" s="6"/>
    </row>
    <row r="93" spans="1:9">
      <c r="A93" s="6"/>
    </row>
    <row r="94" spans="1:9" ht="15.75">
      <c r="A94" s="35" t="s">
        <v>42</v>
      </c>
      <c r="B94" s="35"/>
      <c r="C94" s="35"/>
      <c r="D94" s="35"/>
      <c r="E94" s="35"/>
      <c r="F94" s="35"/>
      <c r="G94" s="35"/>
      <c r="H94" s="35"/>
      <c r="I94" s="35"/>
    </row>
    <row r="95" spans="1:9" ht="15.75">
      <c r="A95" s="37"/>
    </row>
    <row r="96" spans="1:9" ht="30">
      <c r="A96" s="9" t="s">
        <v>6</v>
      </c>
      <c r="B96" s="26" t="s">
        <v>43</v>
      </c>
      <c r="C96" s="27"/>
      <c r="D96" s="28"/>
      <c r="E96" s="26" t="s">
        <v>9</v>
      </c>
      <c r="F96" s="28"/>
      <c r="G96" s="9" t="s">
        <v>44</v>
      </c>
      <c r="H96" s="9" t="s">
        <v>12</v>
      </c>
      <c r="I96" s="9" t="s">
        <v>15</v>
      </c>
    </row>
    <row r="97" spans="1:9">
      <c r="A97" s="10" t="s">
        <v>7</v>
      </c>
      <c r="B97" s="29"/>
      <c r="C97" s="30"/>
      <c r="D97" s="31"/>
      <c r="E97" s="29"/>
      <c r="F97" s="31"/>
      <c r="G97" s="10" t="s">
        <v>45</v>
      </c>
      <c r="H97" s="10" t="s">
        <v>13</v>
      </c>
      <c r="I97" s="10" t="s">
        <v>7</v>
      </c>
    </row>
    <row r="98" spans="1:9" ht="30">
      <c r="A98" s="11"/>
      <c r="B98" s="12" t="s">
        <v>16</v>
      </c>
      <c r="C98" s="12" t="s">
        <v>17</v>
      </c>
      <c r="D98" s="12" t="s">
        <v>18</v>
      </c>
      <c r="E98" s="12" t="s">
        <v>41</v>
      </c>
      <c r="F98" s="12" t="s">
        <v>19</v>
      </c>
      <c r="G98" s="11"/>
      <c r="H98" s="11" t="s">
        <v>14</v>
      </c>
      <c r="I98" s="11"/>
    </row>
    <row r="99" spans="1:9" ht="26.25">
      <c r="A99" s="13" t="s">
        <v>20</v>
      </c>
      <c r="B99" s="13" t="s">
        <v>21</v>
      </c>
      <c r="C99" s="13" t="s">
        <v>22</v>
      </c>
      <c r="D99" s="13" t="s">
        <v>23</v>
      </c>
      <c r="E99" s="13" t="s">
        <v>24</v>
      </c>
      <c r="F99" s="13" t="s">
        <v>25</v>
      </c>
      <c r="G99" s="13" t="s">
        <v>26</v>
      </c>
      <c r="H99" s="13" t="s">
        <v>27</v>
      </c>
      <c r="I99" s="13" t="s">
        <v>28</v>
      </c>
    </row>
    <row r="100" spans="1:9">
      <c r="A100" s="15">
        <v>4747.05</v>
      </c>
      <c r="B100" s="16">
        <v>42542</v>
      </c>
      <c r="C100" s="16">
        <v>42560</v>
      </c>
      <c r="D100" s="17">
        <v>19</v>
      </c>
      <c r="E100" s="17">
        <v>0</v>
      </c>
      <c r="F100" s="17" t="s">
        <v>29</v>
      </c>
      <c r="G100" s="18">
        <v>0.105</v>
      </c>
      <c r="H100" s="17">
        <v>366</v>
      </c>
      <c r="I100" s="17">
        <v>25.88</v>
      </c>
    </row>
    <row r="101" spans="1:9">
      <c r="A101" s="15">
        <v>4789.1899999999996</v>
      </c>
      <c r="B101" s="16">
        <v>42561</v>
      </c>
      <c r="C101" s="16">
        <v>42568</v>
      </c>
      <c r="D101" s="17">
        <v>8</v>
      </c>
      <c r="E101" s="17">
        <v>42.14</v>
      </c>
      <c r="F101" s="16">
        <v>42561</v>
      </c>
      <c r="G101" s="18">
        <v>0.105</v>
      </c>
      <c r="H101" s="17">
        <v>366</v>
      </c>
      <c r="I101" s="17">
        <v>10.99</v>
      </c>
    </row>
    <row r="102" spans="1:9">
      <c r="A102" s="15">
        <v>9814.48</v>
      </c>
      <c r="B102" s="16">
        <v>42569</v>
      </c>
      <c r="C102" s="16">
        <v>42591</v>
      </c>
      <c r="D102" s="17">
        <v>23</v>
      </c>
      <c r="E102" s="15">
        <v>5025.29</v>
      </c>
      <c r="F102" s="16">
        <v>42569</v>
      </c>
      <c r="G102" s="18">
        <v>0.105</v>
      </c>
      <c r="H102" s="17">
        <v>366</v>
      </c>
      <c r="I102" s="17">
        <v>64.760000000000005</v>
      </c>
    </row>
    <row r="103" spans="1:9">
      <c r="A103" s="15">
        <v>9937.85</v>
      </c>
      <c r="B103" s="16">
        <v>42592</v>
      </c>
      <c r="C103" s="16">
        <v>42599</v>
      </c>
      <c r="D103" s="17">
        <v>8</v>
      </c>
      <c r="E103" s="17">
        <v>123.37</v>
      </c>
      <c r="F103" s="16">
        <v>42592</v>
      </c>
      <c r="G103" s="18">
        <v>0.105</v>
      </c>
      <c r="H103" s="17">
        <v>366</v>
      </c>
      <c r="I103" s="17">
        <v>22.81</v>
      </c>
    </row>
    <row r="104" spans="1:9">
      <c r="A104" s="15">
        <v>14963.09</v>
      </c>
      <c r="B104" s="16">
        <v>42600</v>
      </c>
      <c r="C104" s="16">
        <v>42622</v>
      </c>
      <c r="D104" s="17">
        <v>23</v>
      </c>
      <c r="E104" s="15">
        <v>5025.24</v>
      </c>
      <c r="F104" s="16">
        <v>42600</v>
      </c>
      <c r="G104" s="18">
        <v>0.105</v>
      </c>
      <c r="H104" s="17">
        <v>366</v>
      </c>
      <c r="I104" s="17">
        <v>98.73</v>
      </c>
    </row>
    <row r="105" spans="1:9">
      <c r="A105" s="15">
        <v>15161.03</v>
      </c>
      <c r="B105" s="16">
        <v>42623</v>
      </c>
      <c r="C105" s="16">
        <v>42631</v>
      </c>
      <c r="D105" s="17">
        <v>9</v>
      </c>
      <c r="E105" s="17">
        <v>197.94</v>
      </c>
      <c r="F105" s="16">
        <v>42623</v>
      </c>
      <c r="G105" s="18">
        <v>0.105</v>
      </c>
      <c r="H105" s="17">
        <v>366</v>
      </c>
      <c r="I105" s="17">
        <v>39.15</v>
      </c>
    </row>
    <row r="106" spans="1:9">
      <c r="A106" s="15">
        <v>15161.03</v>
      </c>
      <c r="B106" s="16">
        <v>42632</v>
      </c>
      <c r="C106" s="16">
        <v>42632</v>
      </c>
      <c r="D106" s="17">
        <v>1</v>
      </c>
      <c r="E106" s="17">
        <v>0</v>
      </c>
      <c r="F106" s="17" t="s">
        <v>29</v>
      </c>
      <c r="G106" s="20">
        <v>0.1</v>
      </c>
      <c r="H106" s="17">
        <v>366</v>
      </c>
      <c r="I106" s="17">
        <v>4.1399999999999997</v>
      </c>
    </row>
    <row r="107" spans="1:9">
      <c r="A107" s="15">
        <v>20186.330000000002</v>
      </c>
      <c r="B107" s="16">
        <v>42633</v>
      </c>
      <c r="C107" s="16">
        <v>42652</v>
      </c>
      <c r="D107" s="17">
        <v>20</v>
      </c>
      <c r="E107" s="15">
        <v>5025.3</v>
      </c>
      <c r="F107" s="16">
        <v>42633</v>
      </c>
      <c r="G107" s="20">
        <v>0.1</v>
      </c>
      <c r="H107" s="17">
        <v>366</v>
      </c>
      <c r="I107" s="17">
        <v>110.31</v>
      </c>
    </row>
    <row r="108" spans="1:9">
      <c r="A108" s="15">
        <v>20445.79</v>
      </c>
      <c r="B108" s="16">
        <v>42653</v>
      </c>
      <c r="C108" s="16">
        <v>42659</v>
      </c>
      <c r="D108" s="17">
        <v>7</v>
      </c>
      <c r="E108" s="17">
        <v>259.45999999999998</v>
      </c>
      <c r="F108" s="16">
        <v>42653</v>
      </c>
      <c r="G108" s="20">
        <v>0.1</v>
      </c>
      <c r="H108" s="17">
        <v>366</v>
      </c>
      <c r="I108" s="17">
        <v>39.1</v>
      </c>
    </row>
    <row r="109" spans="1:9">
      <c r="A109" s="15">
        <v>24938.07</v>
      </c>
      <c r="B109" s="16">
        <v>42660</v>
      </c>
      <c r="C109" s="16">
        <v>42683</v>
      </c>
      <c r="D109" s="17">
        <v>24</v>
      </c>
      <c r="E109" s="15">
        <v>4492.28</v>
      </c>
      <c r="F109" s="16">
        <v>42660</v>
      </c>
      <c r="G109" s="20">
        <v>0.1</v>
      </c>
      <c r="H109" s="17">
        <v>366</v>
      </c>
      <c r="I109" s="17">
        <v>163.53</v>
      </c>
    </row>
    <row r="110" spans="1:9">
      <c r="A110" s="15">
        <v>25284.57</v>
      </c>
      <c r="B110" s="16">
        <v>42684</v>
      </c>
      <c r="C110" s="16">
        <v>42704</v>
      </c>
      <c r="D110" s="17">
        <v>21</v>
      </c>
      <c r="E110" s="17">
        <v>346.5</v>
      </c>
      <c r="F110" s="16">
        <v>42684</v>
      </c>
      <c r="G110" s="20">
        <v>0.1</v>
      </c>
      <c r="H110" s="17">
        <v>366</v>
      </c>
      <c r="I110" s="17">
        <v>145.08000000000001</v>
      </c>
    </row>
    <row r="111" spans="1:9">
      <c r="A111" s="15">
        <v>30056.83</v>
      </c>
      <c r="B111" s="16">
        <v>42705</v>
      </c>
      <c r="C111" s="16">
        <v>42713</v>
      </c>
      <c r="D111" s="17">
        <v>9</v>
      </c>
      <c r="E111" s="15">
        <v>4772.26</v>
      </c>
      <c r="F111" s="16">
        <v>42705</v>
      </c>
      <c r="G111" s="20">
        <v>0.1</v>
      </c>
      <c r="H111" s="17">
        <v>366</v>
      </c>
      <c r="I111" s="17">
        <v>73.91</v>
      </c>
    </row>
    <row r="112" spans="1:9">
      <c r="A112" s="15">
        <v>30431.3</v>
      </c>
      <c r="B112" s="16">
        <v>42714</v>
      </c>
      <c r="C112" s="16">
        <v>42724</v>
      </c>
      <c r="D112" s="17">
        <v>11</v>
      </c>
      <c r="E112" s="17">
        <v>374.47</v>
      </c>
      <c r="F112" s="16">
        <v>42714</v>
      </c>
      <c r="G112" s="20">
        <v>0.1</v>
      </c>
      <c r="H112" s="17">
        <v>366</v>
      </c>
      <c r="I112" s="17">
        <v>91.46</v>
      </c>
    </row>
    <row r="113" spans="1:9">
      <c r="A113" s="15">
        <v>36163.480000000003</v>
      </c>
      <c r="B113" s="16">
        <v>42725</v>
      </c>
      <c r="C113" s="16">
        <v>42735</v>
      </c>
      <c r="D113" s="17">
        <v>11</v>
      </c>
      <c r="E113" s="15">
        <v>5732.18</v>
      </c>
      <c r="F113" s="16">
        <v>42725</v>
      </c>
      <c r="G113" s="20">
        <v>0.1</v>
      </c>
      <c r="H113" s="17">
        <v>366</v>
      </c>
      <c r="I113" s="17">
        <v>108.69</v>
      </c>
    </row>
    <row r="114" spans="1:9">
      <c r="A114" s="15">
        <v>36163.480000000003</v>
      </c>
      <c r="B114" s="16">
        <v>42736</v>
      </c>
      <c r="C114" s="16">
        <v>42744</v>
      </c>
      <c r="D114" s="17">
        <v>9</v>
      </c>
      <c r="E114" s="17">
        <v>0</v>
      </c>
      <c r="F114" s="17" t="s">
        <v>29</v>
      </c>
      <c r="G114" s="20">
        <v>0.1</v>
      </c>
      <c r="H114" s="17">
        <v>365</v>
      </c>
      <c r="I114" s="17">
        <v>89.17</v>
      </c>
    </row>
    <row r="115" spans="1:9">
      <c r="A115" s="15">
        <v>36658.26</v>
      </c>
      <c r="B115" s="16">
        <v>42745</v>
      </c>
      <c r="C115" s="16">
        <v>42754</v>
      </c>
      <c r="D115" s="17">
        <v>10</v>
      </c>
      <c r="E115" s="17">
        <v>494.78</v>
      </c>
      <c r="F115" s="16">
        <v>42745</v>
      </c>
      <c r="G115" s="20">
        <v>0.1</v>
      </c>
      <c r="H115" s="17">
        <v>365</v>
      </c>
      <c r="I115" s="17">
        <v>100.43</v>
      </c>
    </row>
    <row r="116" spans="1:9">
      <c r="A116" s="15">
        <v>41430.480000000003</v>
      </c>
      <c r="B116" s="16">
        <v>42755</v>
      </c>
      <c r="C116" s="16">
        <v>42775</v>
      </c>
      <c r="D116" s="17">
        <v>21</v>
      </c>
      <c r="E116" s="15">
        <v>4772.22</v>
      </c>
      <c r="F116" s="16">
        <v>42755</v>
      </c>
      <c r="G116" s="20">
        <v>0.1</v>
      </c>
      <c r="H116" s="17">
        <v>365</v>
      </c>
      <c r="I116" s="17">
        <v>238.37</v>
      </c>
    </row>
    <row r="117" spans="1:9">
      <c r="A117" s="15">
        <v>42009.83</v>
      </c>
      <c r="B117" s="16">
        <v>42776</v>
      </c>
      <c r="C117" s="16">
        <v>42795</v>
      </c>
      <c r="D117" s="17">
        <v>20</v>
      </c>
      <c r="E117" s="17">
        <v>579.35</v>
      </c>
      <c r="F117" s="16">
        <v>42776</v>
      </c>
      <c r="G117" s="20">
        <v>0.1</v>
      </c>
      <c r="H117" s="17">
        <v>365</v>
      </c>
      <c r="I117" s="17">
        <v>230.19</v>
      </c>
    </row>
    <row r="118" spans="1:9">
      <c r="A118" s="15">
        <v>46502.15</v>
      </c>
      <c r="B118" s="16">
        <v>42796</v>
      </c>
      <c r="C118" s="16">
        <v>42803</v>
      </c>
      <c r="D118" s="17">
        <v>8</v>
      </c>
      <c r="E118" s="15">
        <v>4492.32</v>
      </c>
      <c r="F118" s="16">
        <v>42796</v>
      </c>
      <c r="G118" s="20">
        <v>0.1</v>
      </c>
      <c r="H118" s="17">
        <v>365</v>
      </c>
      <c r="I118" s="17">
        <v>101.92</v>
      </c>
    </row>
    <row r="119" spans="1:9">
      <c r="A119" s="15">
        <v>47070.06</v>
      </c>
      <c r="B119" s="16">
        <v>42804</v>
      </c>
      <c r="C119" s="16">
        <v>42816</v>
      </c>
      <c r="D119" s="17">
        <v>13</v>
      </c>
      <c r="E119" s="17">
        <v>567.91</v>
      </c>
      <c r="F119" s="16">
        <v>42804</v>
      </c>
      <c r="G119" s="20">
        <v>0.1</v>
      </c>
      <c r="H119" s="17">
        <v>365</v>
      </c>
      <c r="I119" s="17">
        <v>167.65</v>
      </c>
    </row>
    <row r="120" spans="1:9">
      <c r="A120" s="15">
        <v>51842.28</v>
      </c>
      <c r="B120" s="16">
        <v>42817</v>
      </c>
      <c r="C120" s="16">
        <v>42820</v>
      </c>
      <c r="D120" s="17">
        <v>4</v>
      </c>
      <c r="E120" s="15">
        <v>4772.22</v>
      </c>
      <c r="F120" s="16">
        <v>42817</v>
      </c>
      <c r="G120" s="20">
        <v>0.1</v>
      </c>
      <c r="H120" s="17">
        <v>365</v>
      </c>
      <c r="I120" s="17">
        <v>56.81</v>
      </c>
    </row>
    <row r="121" spans="1:9">
      <c r="A121" s="15">
        <v>51842.28</v>
      </c>
      <c r="B121" s="16">
        <v>42821</v>
      </c>
      <c r="C121" s="16">
        <v>42834</v>
      </c>
      <c r="D121" s="17">
        <v>14</v>
      </c>
      <c r="E121" s="17">
        <v>0</v>
      </c>
      <c r="F121" s="17" t="s">
        <v>29</v>
      </c>
      <c r="G121" s="18">
        <v>9.7500000000000003E-2</v>
      </c>
      <c r="H121" s="17">
        <v>365</v>
      </c>
      <c r="I121" s="17">
        <v>193.88</v>
      </c>
    </row>
    <row r="122" spans="1:9">
      <c r="A122" s="15">
        <v>52566.14</v>
      </c>
      <c r="B122" s="16">
        <v>42835</v>
      </c>
      <c r="C122" s="16">
        <v>42856</v>
      </c>
      <c r="D122" s="17">
        <v>22</v>
      </c>
      <c r="E122" s="17">
        <v>723.86</v>
      </c>
      <c r="F122" s="16">
        <v>42835</v>
      </c>
      <c r="G122" s="18">
        <v>9.7500000000000003E-2</v>
      </c>
      <c r="H122" s="17">
        <v>365</v>
      </c>
      <c r="I122" s="17">
        <v>308.92</v>
      </c>
    </row>
    <row r="123" spans="1:9">
      <c r="A123" s="15">
        <v>52566.14</v>
      </c>
      <c r="B123" s="16">
        <v>42857</v>
      </c>
      <c r="C123" s="16">
        <v>42858</v>
      </c>
      <c r="D123" s="17">
        <v>2</v>
      </c>
      <c r="E123" s="17">
        <v>0</v>
      </c>
      <c r="F123" s="17" t="s">
        <v>29</v>
      </c>
      <c r="G123" s="18">
        <v>9.2499999999999999E-2</v>
      </c>
      <c r="H123" s="17">
        <v>365</v>
      </c>
      <c r="I123" s="17">
        <v>26.64</v>
      </c>
    </row>
    <row r="124" spans="1:9">
      <c r="A124" s="15">
        <v>56919.74</v>
      </c>
      <c r="B124" s="16">
        <v>42859</v>
      </c>
      <c r="C124" s="16">
        <v>42864</v>
      </c>
      <c r="D124" s="17">
        <v>6</v>
      </c>
      <c r="E124" s="15">
        <v>4353.6000000000004</v>
      </c>
      <c r="F124" s="16">
        <v>42859</v>
      </c>
      <c r="G124" s="18">
        <v>9.2499999999999999E-2</v>
      </c>
      <c r="H124" s="17">
        <v>365</v>
      </c>
      <c r="I124" s="17">
        <v>86.55</v>
      </c>
    </row>
    <row r="125" spans="1:9">
      <c r="A125" s="15">
        <v>57670.78</v>
      </c>
      <c r="B125" s="16">
        <v>42865</v>
      </c>
      <c r="C125" s="16">
        <v>42877</v>
      </c>
      <c r="D125" s="17">
        <v>13</v>
      </c>
      <c r="E125" s="17">
        <v>751.04</v>
      </c>
      <c r="F125" s="16">
        <v>42865</v>
      </c>
      <c r="G125" s="18">
        <v>9.2499999999999999E-2</v>
      </c>
      <c r="H125" s="17">
        <v>365</v>
      </c>
      <c r="I125" s="17">
        <v>190</v>
      </c>
    </row>
    <row r="126" spans="1:9">
      <c r="A126" s="15">
        <v>60065.74</v>
      </c>
      <c r="B126" s="16">
        <v>42878</v>
      </c>
      <c r="C126" s="16">
        <v>42895</v>
      </c>
      <c r="D126" s="17">
        <v>18</v>
      </c>
      <c r="E126" s="15">
        <v>2394.96</v>
      </c>
      <c r="F126" s="16">
        <v>42878</v>
      </c>
      <c r="G126" s="18">
        <v>9.2499999999999999E-2</v>
      </c>
      <c r="H126" s="17">
        <v>365</v>
      </c>
      <c r="I126" s="17">
        <v>274</v>
      </c>
    </row>
    <row r="127" spans="1:9">
      <c r="A127" s="15">
        <v>60923.51</v>
      </c>
      <c r="B127" s="16">
        <v>42896</v>
      </c>
      <c r="C127" s="16">
        <v>42904</v>
      </c>
      <c r="D127" s="17">
        <v>9</v>
      </c>
      <c r="E127" s="17">
        <v>857.77</v>
      </c>
      <c r="F127" s="16">
        <v>42896</v>
      </c>
      <c r="G127" s="18">
        <v>9.2499999999999999E-2</v>
      </c>
      <c r="H127" s="17">
        <v>365</v>
      </c>
      <c r="I127" s="17">
        <v>138.96</v>
      </c>
    </row>
    <row r="128" spans="1:9">
      <c r="A128" s="15">
        <v>60923.51</v>
      </c>
      <c r="B128" s="16">
        <v>42905</v>
      </c>
      <c r="C128" s="16">
        <v>42905</v>
      </c>
      <c r="D128" s="17">
        <v>1</v>
      </c>
      <c r="E128" s="17">
        <v>0</v>
      </c>
      <c r="F128" s="17" t="s">
        <v>29</v>
      </c>
      <c r="G128" s="20">
        <v>0.09</v>
      </c>
      <c r="H128" s="17">
        <v>365</v>
      </c>
      <c r="I128" s="17">
        <v>15.02</v>
      </c>
    </row>
    <row r="129" spans="1:9">
      <c r="A129" s="15">
        <v>63318.45</v>
      </c>
      <c r="B129" s="16">
        <v>42906</v>
      </c>
      <c r="C129" s="16">
        <v>42925</v>
      </c>
      <c r="D129" s="17">
        <v>20</v>
      </c>
      <c r="E129" s="15">
        <v>2394.94</v>
      </c>
      <c r="F129" s="16">
        <v>42906</v>
      </c>
      <c r="G129" s="20">
        <v>0.09</v>
      </c>
      <c r="H129" s="17">
        <v>365</v>
      </c>
      <c r="I129" s="17">
        <v>312.26</v>
      </c>
    </row>
    <row r="130" spans="1:9">
      <c r="A130" s="15">
        <v>64197.16</v>
      </c>
      <c r="B130" s="16">
        <v>42926</v>
      </c>
      <c r="C130" s="16">
        <v>42946</v>
      </c>
      <c r="D130" s="17">
        <v>21</v>
      </c>
      <c r="E130" s="17">
        <v>878.71</v>
      </c>
      <c r="F130" s="16">
        <v>42926</v>
      </c>
      <c r="G130" s="20">
        <v>0.09</v>
      </c>
      <c r="H130" s="17">
        <v>365</v>
      </c>
      <c r="I130" s="17">
        <v>332.42</v>
      </c>
    </row>
    <row r="131" spans="1:9">
      <c r="A131" s="15">
        <v>64465.73</v>
      </c>
      <c r="B131" s="16">
        <v>42947</v>
      </c>
      <c r="C131" s="16">
        <v>42956</v>
      </c>
      <c r="D131" s="17">
        <v>10</v>
      </c>
      <c r="E131" s="17">
        <v>268.57</v>
      </c>
      <c r="F131" s="16">
        <v>42947</v>
      </c>
      <c r="G131" s="20">
        <v>0.09</v>
      </c>
      <c r="H131" s="17">
        <v>365</v>
      </c>
      <c r="I131" s="17">
        <v>158.96</v>
      </c>
    </row>
    <row r="132" spans="1:9">
      <c r="A132" s="15">
        <v>65399.34</v>
      </c>
      <c r="B132" s="16">
        <v>42957</v>
      </c>
      <c r="C132" s="16">
        <v>42977</v>
      </c>
      <c r="D132" s="17">
        <v>21</v>
      </c>
      <c r="E132" s="17">
        <v>933.61</v>
      </c>
      <c r="F132" s="16">
        <v>42957</v>
      </c>
      <c r="G132" s="20">
        <v>0.09</v>
      </c>
      <c r="H132" s="17">
        <v>365</v>
      </c>
      <c r="I132" s="17">
        <v>338.64</v>
      </c>
    </row>
    <row r="133" spans="1:9">
      <c r="A133" s="15">
        <v>66983.649999999994</v>
      </c>
      <c r="B133" s="16">
        <v>42978</v>
      </c>
      <c r="C133" s="16">
        <v>42987</v>
      </c>
      <c r="D133" s="17">
        <v>10</v>
      </c>
      <c r="E133" s="15">
        <v>1584.31</v>
      </c>
      <c r="F133" s="16">
        <v>42978</v>
      </c>
      <c r="G133" s="20">
        <v>0.09</v>
      </c>
      <c r="H133" s="17">
        <v>365</v>
      </c>
      <c r="I133" s="17">
        <v>165.17</v>
      </c>
    </row>
    <row r="134" spans="1:9">
      <c r="A134" s="15">
        <v>67940.89</v>
      </c>
      <c r="B134" s="16">
        <v>42988</v>
      </c>
      <c r="C134" s="16">
        <v>42995</v>
      </c>
      <c r="D134" s="17">
        <v>8</v>
      </c>
      <c r="E134" s="17">
        <v>957.24</v>
      </c>
      <c r="F134" s="16">
        <v>42988</v>
      </c>
      <c r="G134" s="20">
        <v>0.09</v>
      </c>
      <c r="H134" s="17">
        <v>365</v>
      </c>
      <c r="I134" s="17">
        <v>134.02000000000001</v>
      </c>
    </row>
    <row r="135" spans="1:9">
      <c r="A135" s="15">
        <v>67940.89</v>
      </c>
      <c r="B135" s="16">
        <v>42996</v>
      </c>
      <c r="C135" s="16">
        <v>42997</v>
      </c>
      <c r="D135" s="17">
        <v>2</v>
      </c>
      <c r="E135" s="17">
        <v>0</v>
      </c>
      <c r="F135" s="17" t="s">
        <v>29</v>
      </c>
      <c r="G135" s="18">
        <v>8.5000000000000006E-2</v>
      </c>
      <c r="H135" s="17">
        <v>365</v>
      </c>
      <c r="I135" s="17">
        <v>31.64</v>
      </c>
    </row>
    <row r="136" spans="1:9">
      <c r="A136" s="15">
        <v>81671.490000000005</v>
      </c>
      <c r="B136" s="16">
        <v>42998</v>
      </c>
      <c r="C136" s="16">
        <v>43017</v>
      </c>
      <c r="D136" s="17">
        <v>20</v>
      </c>
      <c r="E136" s="15">
        <v>13730.6</v>
      </c>
      <c r="F136" s="16">
        <v>42998</v>
      </c>
      <c r="G136" s="18">
        <v>8.5000000000000006E-2</v>
      </c>
      <c r="H136" s="17">
        <v>365</v>
      </c>
      <c r="I136" s="17">
        <v>380.39</v>
      </c>
    </row>
    <row r="137" spans="1:9">
      <c r="A137" s="15">
        <v>82755.039999999994</v>
      </c>
      <c r="B137" s="16">
        <v>43018</v>
      </c>
      <c r="C137" s="16">
        <v>43031</v>
      </c>
      <c r="D137" s="17">
        <v>14</v>
      </c>
      <c r="E137" s="15">
        <v>1083.55</v>
      </c>
      <c r="F137" s="16">
        <v>43018</v>
      </c>
      <c r="G137" s="18">
        <v>8.5000000000000006E-2</v>
      </c>
      <c r="H137" s="17">
        <v>365</v>
      </c>
      <c r="I137" s="17">
        <v>269.8</v>
      </c>
    </row>
    <row r="138" spans="1:9">
      <c r="A138" s="15">
        <v>83811.25</v>
      </c>
      <c r="B138" s="16">
        <v>43032</v>
      </c>
      <c r="C138" s="16">
        <v>43037</v>
      </c>
      <c r="D138" s="17">
        <v>6</v>
      </c>
      <c r="E138" s="15">
        <v>1056.21</v>
      </c>
      <c r="F138" s="16">
        <v>43032</v>
      </c>
      <c r="G138" s="18">
        <v>8.5000000000000006E-2</v>
      </c>
      <c r="H138" s="17">
        <v>365</v>
      </c>
      <c r="I138" s="17">
        <v>117.11</v>
      </c>
    </row>
    <row r="139" spans="1:9">
      <c r="A139" s="15">
        <v>83811.25</v>
      </c>
      <c r="B139" s="16">
        <v>43038</v>
      </c>
      <c r="C139" s="16">
        <v>43048</v>
      </c>
      <c r="D139" s="17">
        <v>11</v>
      </c>
      <c r="E139" s="17">
        <v>0</v>
      </c>
      <c r="F139" s="17" t="s">
        <v>29</v>
      </c>
      <c r="G139" s="18">
        <v>8.2500000000000004E-2</v>
      </c>
      <c r="H139" s="17">
        <v>365</v>
      </c>
      <c r="I139" s="17">
        <v>208.38</v>
      </c>
    </row>
    <row r="140" spans="1:9">
      <c r="A140" s="15">
        <v>85021.54</v>
      </c>
      <c r="B140" s="16">
        <v>43049</v>
      </c>
      <c r="C140" s="16">
        <v>43059</v>
      </c>
      <c r="D140" s="17">
        <v>11</v>
      </c>
      <c r="E140" s="15">
        <v>1210.29</v>
      </c>
      <c r="F140" s="16">
        <v>43049</v>
      </c>
      <c r="G140" s="18">
        <v>8.2500000000000004E-2</v>
      </c>
      <c r="H140" s="17">
        <v>365</v>
      </c>
      <c r="I140" s="17">
        <v>211.39</v>
      </c>
    </row>
    <row r="141" spans="1:9">
      <c r="A141" s="15">
        <v>86077.73</v>
      </c>
      <c r="B141" s="16">
        <v>43060</v>
      </c>
      <c r="C141" s="16">
        <v>43078</v>
      </c>
      <c r="D141" s="17">
        <v>19</v>
      </c>
      <c r="E141" s="15">
        <v>1056.19</v>
      </c>
      <c r="F141" s="16">
        <v>43060</v>
      </c>
      <c r="G141" s="18">
        <v>8.2500000000000004E-2</v>
      </c>
      <c r="H141" s="17">
        <v>365</v>
      </c>
      <c r="I141" s="17">
        <v>369.66</v>
      </c>
    </row>
    <row r="142" spans="1:9">
      <c r="A142" s="15">
        <v>87282.09</v>
      </c>
      <c r="B142" s="16">
        <v>43079</v>
      </c>
      <c r="C142" s="16">
        <v>43083</v>
      </c>
      <c r="D142" s="17">
        <v>5</v>
      </c>
      <c r="E142" s="15">
        <v>1204.3599999999999</v>
      </c>
      <c r="F142" s="16">
        <v>43079</v>
      </c>
      <c r="G142" s="18">
        <v>8.2500000000000004E-2</v>
      </c>
      <c r="H142" s="17">
        <v>365</v>
      </c>
      <c r="I142" s="17">
        <v>98.64</v>
      </c>
    </row>
    <row r="143" spans="1:9">
      <c r="A143" s="15">
        <v>88587.01</v>
      </c>
      <c r="B143" s="16">
        <v>43084</v>
      </c>
      <c r="C143" s="16">
        <v>43086</v>
      </c>
      <c r="D143" s="17">
        <v>3</v>
      </c>
      <c r="E143" s="15">
        <v>1304.92</v>
      </c>
      <c r="F143" s="16">
        <v>43084</v>
      </c>
      <c r="G143" s="18">
        <v>8.2500000000000004E-2</v>
      </c>
      <c r="H143" s="17">
        <v>365</v>
      </c>
      <c r="I143" s="17">
        <v>60.07</v>
      </c>
    </row>
    <row r="144" spans="1:9">
      <c r="A144" s="15">
        <v>88587.01</v>
      </c>
      <c r="B144" s="16">
        <v>43087</v>
      </c>
      <c r="C144" s="16">
        <v>43109</v>
      </c>
      <c r="D144" s="17">
        <v>23</v>
      </c>
      <c r="E144" s="17">
        <v>0</v>
      </c>
      <c r="F144" s="17" t="s">
        <v>29</v>
      </c>
      <c r="G144" s="18">
        <v>7.7499999999999999E-2</v>
      </c>
      <c r="H144" s="17">
        <v>365</v>
      </c>
      <c r="I144" s="17">
        <v>432.62</v>
      </c>
    </row>
    <row r="145" spans="1:9">
      <c r="A145" s="15">
        <v>89870.53</v>
      </c>
      <c r="B145" s="16">
        <v>43110</v>
      </c>
      <c r="C145" s="16">
        <v>43115</v>
      </c>
      <c r="D145" s="17">
        <v>6</v>
      </c>
      <c r="E145" s="15">
        <v>1283.52</v>
      </c>
      <c r="F145" s="16">
        <v>43110</v>
      </c>
      <c r="G145" s="18">
        <v>7.7499999999999999E-2</v>
      </c>
      <c r="H145" s="17">
        <v>365</v>
      </c>
      <c r="I145" s="17">
        <v>114.49</v>
      </c>
    </row>
    <row r="146" spans="1:9">
      <c r="A146" s="15">
        <v>91175.45</v>
      </c>
      <c r="B146" s="16">
        <v>43116</v>
      </c>
      <c r="C146" s="16">
        <v>43140</v>
      </c>
      <c r="D146" s="17">
        <v>25</v>
      </c>
      <c r="E146" s="15">
        <v>1304.92</v>
      </c>
      <c r="F146" s="16">
        <v>43116</v>
      </c>
      <c r="G146" s="18">
        <v>7.7499999999999999E-2</v>
      </c>
      <c r="H146" s="17">
        <v>365</v>
      </c>
      <c r="I146" s="17">
        <v>483.98</v>
      </c>
    </row>
    <row r="147" spans="1:9">
      <c r="A147" s="15">
        <v>92495.95</v>
      </c>
      <c r="B147" s="16">
        <v>43141</v>
      </c>
      <c r="C147" s="16">
        <v>43142</v>
      </c>
      <c r="D147" s="17">
        <v>2</v>
      </c>
      <c r="E147" s="15">
        <v>1320.5</v>
      </c>
      <c r="F147" s="16">
        <v>43141</v>
      </c>
      <c r="G147" s="18">
        <v>7.7499999999999999E-2</v>
      </c>
      <c r="H147" s="17">
        <v>365</v>
      </c>
      <c r="I147" s="17">
        <v>39.28</v>
      </c>
    </row>
    <row r="148" spans="1:9">
      <c r="A148" s="15">
        <v>92495.95</v>
      </c>
      <c r="B148" s="16">
        <v>43143</v>
      </c>
      <c r="C148" s="16">
        <v>43150</v>
      </c>
      <c r="D148" s="17">
        <v>8</v>
      </c>
      <c r="E148" s="17">
        <v>0</v>
      </c>
      <c r="F148" s="17" t="s">
        <v>29</v>
      </c>
      <c r="G148" s="18">
        <v>7.4999999999999997E-2</v>
      </c>
      <c r="H148" s="17">
        <v>365</v>
      </c>
      <c r="I148" s="17">
        <v>152.05000000000001</v>
      </c>
    </row>
    <row r="149" spans="1:9">
      <c r="A149" s="15">
        <v>93853.05</v>
      </c>
      <c r="B149" s="16">
        <v>43151</v>
      </c>
      <c r="C149" s="16">
        <v>43168</v>
      </c>
      <c r="D149" s="17">
        <v>18</v>
      </c>
      <c r="E149" s="15">
        <v>1357.1</v>
      </c>
      <c r="F149" s="16">
        <v>43151</v>
      </c>
      <c r="G149" s="18">
        <v>7.4999999999999997E-2</v>
      </c>
      <c r="H149" s="17">
        <v>365</v>
      </c>
      <c r="I149" s="17">
        <v>347.13</v>
      </c>
    </row>
    <row r="150" spans="1:9">
      <c r="A150" s="15">
        <v>95077.84</v>
      </c>
      <c r="B150" s="16">
        <v>43169</v>
      </c>
      <c r="C150" s="16">
        <v>43184</v>
      </c>
      <c r="D150" s="17">
        <v>16</v>
      </c>
      <c r="E150" s="15">
        <v>1224.79</v>
      </c>
      <c r="F150" s="16">
        <v>43169</v>
      </c>
      <c r="G150" s="18">
        <v>7.4999999999999997E-2</v>
      </c>
      <c r="H150" s="17">
        <v>365</v>
      </c>
      <c r="I150" s="17">
        <v>312.58</v>
      </c>
    </row>
    <row r="151" spans="1:9">
      <c r="A151" s="15">
        <v>95077.84</v>
      </c>
      <c r="B151" s="16">
        <v>43185</v>
      </c>
      <c r="C151" s="16">
        <v>43187</v>
      </c>
      <c r="D151" s="17">
        <v>3</v>
      </c>
      <c r="E151" s="17">
        <v>0</v>
      </c>
      <c r="F151" s="17" t="s">
        <v>29</v>
      </c>
      <c r="G151" s="18">
        <v>7.2499999999999995E-2</v>
      </c>
      <c r="H151" s="17">
        <v>365</v>
      </c>
      <c r="I151" s="17">
        <v>56.66</v>
      </c>
    </row>
    <row r="152" spans="1:9">
      <c r="A152" s="15">
        <v>96434.94</v>
      </c>
      <c r="B152" s="16">
        <v>43188</v>
      </c>
      <c r="C152" s="16">
        <v>43199</v>
      </c>
      <c r="D152" s="17">
        <v>12</v>
      </c>
      <c r="E152" s="15">
        <v>1357.1</v>
      </c>
      <c r="F152" s="16">
        <v>43188</v>
      </c>
      <c r="G152" s="18">
        <v>7.2499999999999995E-2</v>
      </c>
      <c r="H152" s="17">
        <v>365</v>
      </c>
      <c r="I152" s="17">
        <v>229.86</v>
      </c>
    </row>
    <row r="153" spans="1:9">
      <c r="A153" s="15">
        <v>97823.41</v>
      </c>
      <c r="B153" s="16">
        <v>43200</v>
      </c>
      <c r="C153" s="16">
        <v>43205</v>
      </c>
      <c r="D153" s="17">
        <v>6</v>
      </c>
      <c r="E153" s="15">
        <v>1388.47</v>
      </c>
      <c r="F153" s="16">
        <v>43200</v>
      </c>
      <c r="G153" s="18">
        <v>7.2499999999999995E-2</v>
      </c>
      <c r="H153" s="17">
        <v>365</v>
      </c>
      <c r="I153" s="17">
        <v>116.58</v>
      </c>
    </row>
    <row r="154" spans="1:9">
      <c r="A154" s="15">
        <v>99180.53</v>
      </c>
      <c r="B154" s="16">
        <v>43206</v>
      </c>
      <c r="C154" s="16">
        <v>43229</v>
      </c>
      <c r="D154" s="17">
        <v>24</v>
      </c>
      <c r="E154" s="15">
        <v>1357.12</v>
      </c>
      <c r="F154" s="16">
        <v>43206</v>
      </c>
      <c r="G154" s="18">
        <v>7.2499999999999995E-2</v>
      </c>
      <c r="H154" s="17">
        <v>365</v>
      </c>
      <c r="I154" s="17">
        <v>472.81</v>
      </c>
    </row>
    <row r="155" spans="1:9">
      <c r="A155" s="15">
        <v>100570.68</v>
      </c>
      <c r="B155" s="16">
        <v>43230</v>
      </c>
      <c r="C155" s="16">
        <v>43240</v>
      </c>
      <c r="D155" s="17">
        <v>11</v>
      </c>
      <c r="E155" s="15">
        <v>1390.15</v>
      </c>
      <c r="F155" s="16">
        <v>43230</v>
      </c>
      <c r="G155" s="18">
        <v>7.2499999999999995E-2</v>
      </c>
      <c r="H155" s="17">
        <v>365</v>
      </c>
      <c r="I155" s="17">
        <v>219.74</v>
      </c>
    </row>
    <row r="156" spans="1:9">
      <c r="A156" s="15">
        <v>156440.06</v>
      </c>
      <c r="B156" s="16">
        <v>43241</v>
      </c>
      <c r="C156" s="16">
        <v>43260</v>
      </c>
      <c r="D156" s="17">
        <v>20</v>
      </c>
      <c r="E156" s="15">
        <v>55869.38</v>
      </c>
      <c r="F156" s="16">
        <v>43241</v>
      </c>
      <c r="G156" s="18">
        <v>7.2499999999999995E-2</v>
      </c>
      <c r="H156" s="17">
        <v>365</v>
      </c>
      <c r="I156" s="17">
        <v>621.47</v>
      </c>
    </row>
    <row r="157" spans="1:9">
      <c r="A157" s="15">
        <v>158424.17000000001</v>
      </c>
      <c r="B157" s="16">
        <v>43261</v>
      </c>
      <c r="C157" s="16">
        <v>43290</v>
      </c>
      <c r="D157" s="17">
        <v>30</v>
      </c>
      <c r="E157" s="15">
        <v>1984.11</v>
      </c>
      <c r="F157" s="16">
        <v>43261</v>
      </c>
      <c r="G157" s="18">
        <v>7.2499999999999995E-2</v>
      </c>
      <c r="H157" s="17">
        <v>365</v>
      </c>
      <c r="I157" s="17">
        <v>944.03</v>
      </c>
    </row>
    <row r="158" spans="1:9">
      <c r="A158" s="15">
        <v>160650.79</v>
      </c>
      <c r="B158" s="16">
        <v>43291</v>
      </c>
      <c r="C158" s="16">
        <v>43321</v>
      </c>
      <c r="D158" s="17">
        <v>31</v>
      </c>
      <c r="E158" s="15">
        <v>2226.62</v>
      </c>
      <c r="F158" s="16">
        <v>43291</v>
      </c>
      <c r="G158" s="18">
        <v>7.2499999999999995E-2</v>
      </c>
      <c r="H158" s="17">
        <v>365</v>
      </c>
      <c r="I158" s="17">
        <v>989.21</v>
      </c>
    </row>
    <row r="159" spans="1:9">
      <c r="A159" s="15">
        <v>162983.97</v>
      </c>
      <c r="B159" s="16">
        <v>43322</v>
      </c>
      <c r="C159" s="16">
        <v>43352</v>
      </c>
      <c r="D159" s="17">
        <v>31</v>
      </c>
      <c r="E159" s="15">
        <v>2333.1799999999998</v>
      </c>
      <c r="F159" s="16">
        <v>43322</v>
      </c>
      <c r="G159" s="18">
        <v>7.2499999999999995E-2</v>
      </c>
      <c r="H159" s="17">
        <v>365</v>
      </c>
      <c r="I159" s="15">
        <v>1003.58</v>
      </c>
    </row>
    <row r="160" spans="1:9">
      <c r="A160" s="15">
        <v>165351.03</v>
      </c>
      <c r="B160" s="16">
        <v>43353</v>
      </c>
      <c r="C160" s="16">
        <v>43359</v>
      </c>
      <c r="D160" s="17">
        <v>7</v>
      </c>
      <c r="E160" s="15">
        <v>2367.06</v>
      </c>
      <c r="F160" s="16">
        <v>43353</v>
      </c>
      <c r="G160" s="18">
        <v>7.2499999999999995E-2</v>
      </c>
      <c r="H160" s="17">
        <v>365</v>
      </c>
      <c r="I160" s="17">
        <v>229.91</v>
      </c>
    </row>
    <row r="161" spans="1:9">
      <c r="A161" s="15">
        <v>165351.03</v>
      </c>
      <c r="B161" s="16">
        <v>43360</v>
      </c>
      <c r="C161" s="16">
        <v>43382</v>
      </c>
      <c r="D161" s="17">
        <v>23</v>
      </c>
      <c r="E161" s="17">
        <v>0</v>
      </c>
      <c r="F161" s="17" t="s">
        <v>29</v>
      </c>
      <c r="G161" s="18">
        <v>7.4999999999999997E-2</v>
      </c>
      <c r="H161" s="17">
        <v>365</v>
      </c>
      <c r="I161" s="17">
        <v>781.45</v>
      </c>
    </row>
    <row r="162" spans="1:9">
      <c r="A162" s="19">
        <v>167675</v>
      </c>
      <c r="B162" s="16">
        <v>43383</v>
      </c>
      <c r="C162" s="16">
        <v>43413</v>
      </c>
      <c r="D162" s="17">
        <v>31</v>
      </c>
      <c r="E162" s="15">
        <v>2323.9699999999998</v>
      </c>
      <c r="F162" s="16">
        <v>43383</v>
      </c>
      <c r="G162" s="18">
        <v>7.4999999999999997E-2</v>
      </c>
      <c r="H162" s="17">
        <v>365</v>
      </c>
      <c r="I162" s="15">
        <v>1068.07</v>
      </c>
    </row>
    <row r="163" spans="1:9">
      <c r="A163" s="15">
        <v>170110.19</v>
      </c>
      <c r="B163" s="16">
        <v>43414</v>
      </c>
      <c r="C163" s="16">
        <v>43443</v>
      </c>
      <c r="D163" s="17">
        <v>30</v>
      </c>
      <c r="E163" s="15">
        <v>2435.19</v>
      </c>
      <c r="F163" s="16">
        <v>43414</v>
      </c>
      <c r="G163" s="18">
        <v>7.4999999999999997E-2</v>
      </c>
      <c r="H163" s="17">
        <v>365</v>
      </c>
      <c r="I163" s="15">
        <v>1048.6199999999999</v>
      </c>
    </row>
    <row r="164" spans="1:9">
      <c r="A164" s="15">
        <v>172501.05</v>
      </c>
      <c r="B164" s="16">
        <v>43444</v>
      </c>
      <c r="C164" s="16">
        <v>43450</v>
      </c>
      <c r="D164" s="17">
        <v>7</v>
      </c>
      <c r="E164" s="15">
        <v>2390.86</v>
      </c>
      <c r="F164" s="16">
        <v>43444</v>
      </c>
      <c r="G164" s="18">
        <v>7.4999999999999997E-2</v>
      </c>
      <c r="H164" s="17">
        <v>365</v>
      </c>
      <c r="I164" s="17">
        <v>248.12</v>
      </c>
    </row>
    <row r="165" spans="1:9">
      <c r="A165" s="15">
        <v>172501.05</v>
      </c>
      <c r="B165" s="16">
        <v>43451</v>
      </c>
      <c r="C165" s="16">
        <v>43474</v>
      </c>
      <c r="D165" s="17">
        <v>24</v>
      </c>
      <c r="E165" s="17">
        <v>0</v>
      </c>
      <c r="F165" s="17" t="s">
        <v>29</v>
      </c>
      <c r="G165" s="18">
        <v>7.7499999999999999E-2</v>
      </c>
      <c r="H165" s="17">
        <v>365</v>
      </c>
      <c r="I165" s="17">
        <v>879.05</v>
      </c>
    </row>
    <row r="166" spans="1:9">
      <c r="A166" s="15">
        <v>175006.33</v>
      </c>
      <c r="B166" s="16">
        <v>43475</v>
      </c>
      <c r="C166" s="16">
        <v>43505</v>
      </c>
      <c r="D166" s="17">
        <v>31</v>
      </c>
      <c r="E166" s="15">
        <v>2505.2800000000002</v>
      </c>
      <c r="F166" s="16">
        <v>43475</v>
      </c>
      <c r="G166" s="18">
        <v>7.7499999999999999E-2</v>
      </c>
      <c r="H166" s="17">
        <v>365</v>
      </c>
      <c r="I166" s="15">
        <v>1151.93</v>
      </c>
    </row>
    <row r="167" spans="1:9">
      <c r="A167" s="19">
        <v>177548</v>
      </c>
      <c r="B167" s="16">
        <v>43506</v>
      </c>
      <c r="C167" s="16">
        <v>43533</v>
      </c>
      <c r="D167" s="17">
        <v>28</v>
      </c>
      <c r="E167" s="15">
        <v>2541.67</v>
      </c>
      <c r="F167" s="16">
        <v>43506</v>
      </c>
      <c r="G167" s="18">
        <v>7.7499999999999999E-2</v>
      </c>
      <c r="H167" s="17">
        <v>365</v>
      </c>
      <c r="I167" s="15">
        <v>1055.56</v>
      </c>
    </row>
    <row r="168" spans="1:9">
      <c r="A168" s="15">
        <v>179877.04</v>
      </c>
      <c r="B168" s="16">
        <v>43534</v>
      </c>
      <c r="C168" s="16">
        <v>43564</v>
      </c>
      <c r="D168" s="17">
        <v>31</v>
      </c>
      <c r="E168" s="15">
        <v>2329.04</v>
      </c>
      <c r="F168" s="16">
        <v>43534</v>
      </c>
      <c r="G168" s="18">
        <v>7.7499999999999999E-2</v>
      </c>
      <c r="H168" s="17">
        <v>365</v>
      </c>
      <c r="I168" s="15">
        <v>1183.99</v>
      </c>
    </row>
    <row r="169" spans="1:9">
      <c r="A169" s="15">
        <v>182489.45</v>
      </c>
      <c r="B169" s="16">
        <v>43565</v>
      </c>
      <c r="C169" s="16">
        <v>43594</v>
      </c>
      <c r="D169" s="17">
        <v>30</v>
      </c>
      <c r="E169" s="15">
        <v>2612.41</v>
      </c>
      <c r="F169" s="16">
        <v>43565</v>
      </c>
      <c r="G169" s="18">
        <v>7.7499999999999999E-2</v>
      </c>
      <c r="H169" s="17">
        <v>365</v>
      </c>
      <c r="I169" s="15">
        <v>1162.43</v>
      </c>
    </row>
    <row r="170" spans="1:9">
      <c r="A170" s="15">
        <v>185054.3</v>
      </c>
      <c r="B170" s="16">
        <v>43595</v>
      </c>
      <c r="C170" s="16">
        <v>43625</v>
      </c>
      <c r="D170" s="17">
        <v>31</v>
      </c>
      <c r="E170" s="15">
        <v>2564.85</v>
      </c>
      <c r="F170" s="16">
        <v>43595</v>
      </c>
      <c r="G170" s="18">
        <v>7.7499999999999999E-2</v>
      </c>
      <c r="H170" s="17">
        <v>365</v>
      </c>
      <c r="I170" s="15">
        <v>1218.06</v>
      </c>
    </row>
    <row r="171" spans="1:9">
      <c r="A171" s="15">
        <v>187741.9</v>
      </c>
      <c r="B171" s="16">
        <v>43626</v>
      </c>
      <c r="C171" s="16">
        <v>43632</v>
      </c>
      <c r="D171" s="17">
        <v>7</v>
      </c>
      <c r="E171" s="15">
        <v>2687.6</v>
      </c>
      <c r="F171" s="16">
        <v>43626</v>
      </c>
      <c r="G171" s="18">
        <v>7.7499999999999999E-2</v>
      </c>
      <c r="H171" s="17">
        <v>365</v>
      </c>
      <c r="I171" s="17">
        <v>279.04000000000002</v>
      </c>
    </row>
    <row r="172" spans="1:9">
      <c r="A172" s="15">
        <v>187741.9</v>
      </c>
      <c r="B172" s="16">
        <v>43633</v>
      </c>
      <c r="C172" s="16">
        <v>43655</v>
      </c>
      <c r="D172" s="17">
        <v>23</v>
      </c>
      <c r="E172" s="17">
        <v>0</v>
      </c>
      <c r="F172" s="17" t="s">
        <v>29</v>
      </c>
      <c r="G172" s="18">
        <v>7.4999999999999997E-2</v>
      </c>
      <c r="H172" s="17">
        <v>365</v>
      </c>
      <c r="I172" s="17">
        <v>887.27</v>
      </c>
    </row>
    <row r="173" spans="1:9">
      <c r="A173" s="15">
        <v>190380.57</v>
      </c>
      <c r="B173" s="16">
        <v>43656</v>
      </c>
      <c r="C173" s="16">
        <v>43674</v>
      </c>
      <c r="D173" s="17">
        <v>19</v>
      </c>
      <c r="E173" s="15">
        <v>2638.67</v>
      </c>
      <c r="F173" s="16">
        <v>43656</v>
      </c>
      <c r="G173" s="18">
        <v>7.4999999999999997E-2</v>
      </c>
      <c r="H173" s="17">
        <v>365</v>
      </c>
      <c r="I173" s="17">
        <v>743.27</v>
      </c>
    </row>
    <row r="174" spans="1:9">
      <c r="A174" s="15">
        <v>190380.57</v>
      </c>
      <c r="B174" s="16">
        <v>43675</v>
      </c>
      <c r="C174" s="16">
        <v>43686</v>
      </c>
      <c r="D174" s="17">
        <v>12</v>
      </c>
      <c r="E174" s="17">
        <v>0</v>
      </c>
      <c r="F174" s="17" t="s">
        <v>29</v>
      </c>
      <c r="G174" s="18">
        <v>7.2499999999999995E-2</v>
      </c>
      <c r="H174" s="17">
        <v>365</v>
      </c>
      <c r="I174" s="17">
        <v>453.78</v>
      </c>
    </row>
    <row r="175" spans="1:9">
      <c r="A175" s="15">
        <v>193145.52</v>
      </c>
      <c r="B175" s="16">
        <v>43687</v>
      </c>
      <c r="C175" s="16">
        <v>43716</v>
      </c>
      <c r="D175" s="17">
        <v>30</v>
      </c>
      <c r="E175" s="15">
        <v>2764.95</v>
      </c>
      <c r="F175" s="16">
        <v>43687</v>
      </c>
      <c r="G175" s="18">
        <v>7.2499999999999995E-2</v>
      </c>
      <c r="H175" s="17">
        <v>365</v>
      </c>
      <c r="I175" s="15">
        <v>1150.94</v>
      </c>
    </row>
    <row r="176" spans="1:9">
      <c r="A176" s="15">
        <v>193145.52</v>
      </c>
      <c r="B176" s="16">
        <v>43717</v>
      </c>
      <c r="C176" s="16">
        <v>43717</v>
      </c>
      <c r="D176" s="17">
        <v>1</v>
      </c>
      <c r="E176" s="17">
        <v>0</v>
      </c>
      <c r="F176" s="17" t="s">
        <v>29</v>
      </c>
      <c r="G176" s="20">
        <v>7.0000000000000007E-2</v>
      </c>
      <c r="H176" s="17">
        <v>365</v>
      </c>
      <c r="I176" s="17">
        <v>37.04</v>
      </c>
    </row>
    <row r="177" spans="1:9">
      <c r="A177" s="15">
        <v>195950.63</v>
      </c>
      <c r="B177" s="16">
        <v>43718</v>
      </c>
      <c r="C177" s="16">
        <v>43747</v>
      </c>
      <c r="D177" s="17">
        <v>30</v>
      </c>
      <c r="E177" s="15">
        <v>2805.11</v>
      </c>
      <c r="F177" s="16">
        <v>43718</v>
      </c>
      <c r="G177" s="20">
        <v>7.0000000000000007E-2</v>
      </c>
      <c r="H177" s="17">
        <v>365</v>
      </c>
      <c r="I177" s="15">
        <v>1127.3900000000001</v>
      </c>
    </row>
    <row r="178" spans="1:9">
      <c r="A178" s="15">
        <v>198704.68</v>
      </c>
      <c r="B178" s="16">
        <v>43748</v>
      </c>
      <c r="C178" s="16">
        <v>43765</v>
      </c>
      <c r="D178" s="17">
        <v>18</v>
      </c>
      <c r="E178" s="15">
        <v>2754.05</v>
      </c>
      <c r="F178" s="16">
        <v>43748</v>
      </c>
      <c r="G178" s="20">
        <v>7.0000000000000007E-2</v>
      </c>
      <c r="H178" s="17">
        <v>365</v>
      </c>
      <c r="I178" s="17">
        <v>685.94</v>
      </c>
    </row>
    <row r="179" spans="1:9">
      <c r="A179" s="15">
        <v>198704.68</v>
      </c>
      <c r="B179" s="16">
        <v>43766</v>
      </c>
      <c r="C179" s="16">
        <v>43778</v>
      </c>
      <c r="D179" s="17">
        <v>13</v>
      </c>
      <c r="E179" s="17">
        <v>0</v>
      </c>
      <c r="F179" s="17" t="s">
        <v>29</v>
      </c>
      <c r="G179" s="18">
        <v>6.5000000000000002E-2</v>
      </c>
      <c r="H179" s="17">
        <v>365</v>
      </c>
      <c r="I179" s="17">
        <v>460.01</v>
      </c>
    </row>
    <row r="180" spans="1:9">
      <c r="A180" s="15">
        <v>201590.53</v>
      </c>
      <c r="B180" s="16">
        <v>43779</v>
      </c>
      <c r="C180" s="16">
        <v>43794</v>
      </c>
      <c r="D180" s="17">
        <v>16</v>
      </c>
      <c r="E180" s="15">
        <v>2885.85</v>
      </c>
      <c r="F180" s="16">
        <v>43779</v>
      </c>
      <c r="G180" s="18">
        <v>6.5000000000000002E-2</v>
      </c>
      <c r="H180" s="17">
        <v>365</v>
      </c>
      <c r="I180" s="17">
        <v>574.39</v>
      </c>
    </row>
    <row r="181" spans="1:9">
      <c r="A181" s="15">
        <v>203101.63</v>
      </c>
      <c r="B181" s="16">
        <v>43795</v>
      </c>
      <c r="C181" s="16">
        <v>43795</v>
      </c>
      <c r="D181" s="17">
        <v>1</v>
      </c>
      <c r="E181" s="15">
        <v>1511.1</v>
      </c>
      <c r="F181" s="16">
        <v>43795</v>
      </c>
      <c r="G181" s="18">
        <v>6.5000000000000002E-2</v>
      </c>
      <c r="H181" s="17">
        <v>365</v>
      </c>
      <c r="I181" s="17">
        <v>36.17</v>
      </c>
    </row>
    <row r="182" spans="1:9">
      <c r="A182" s="32" t="s">
        <v>30</v>
      </c>
      <c r="B182" s="33"/>
      <c r="C182" s="34"/>
      <c r="D182" s="21">
        <v>1254</v>
      </c>
      <c r="E182" s="22">
        <v>198354.58</v>
      </c>
      <c r="F182" s="17"/>
      <c r="G182" s="23">
        <v>8.3599999999999994E-2</v>
      </c>
      <c r="H182" s="17"/>
      <c r="I182" s="22">
        <v>29404.1</v>
      </c>
    </row>
    <row r="183" spans="1:9">
      <c r="A183" s="6"/>
    </row>
    <row r="184" spans="1:9">
      <c r="A184" s="6"/>
    </row>
    <row r="185" spans="1:9" ht="15.75">
      <c r="A185" s="38" t="s">
        <v>47</v>
      </c>
      <c r="B185" s="38"/>
      <c r="C185" s="38"/>
      <c r="D185" s="38"/>
      <c r="E185" s="38"/>
      <c r="F185" s="38"/>
      <c r="G185" s="38"/>
      <c r="H185" s="38"/>
      <c r="I185" s="38"/>
    </row>
  </sheetData>
  <mergeCells count="9">
    <mergeCell ref="A1:I1"/>
    <mergeCell ref="A94:I94"/>
    <mergeCell ref="A185:I185"/>
    <mergeCell ref="B3:D4"/>
    <mergeCell ref="E3:F4"/>
    <mergeCell ref="A91:C91"/>
    <mergeCell ref="B96:D97"/>
    <mergeCell ref="E96:F97"/>
    <mergeCell ref="A182:C1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"/>
  <sheetViews>
    <sheetView tabSelected="1" workbookViewId="0">
      <selection activeCell="G5" sqref="G5"/>
    </sheetView>
  </sheetViews>
  <sheetFormatPr defaultRowHeight="15"/>
  <cols>
    <col min="5" max="5" width="10" bestFit="1" customWidth="1"/>
  </cols>
  <sheetData>
    <row r="2" spans="1:5">
      <c r="A2" t="s">
        <v>48</v>
      </c>
      <c r="E2" s="14">
        <f>'21.06.2016'!A90</f>
        <v>203101.63</v>
      </c>
    </row>
    <row r="3" spans="1:5">
      <c r="A3" t="s">
        <v>49</v>
      </c>
      <c r="E3" s="14">
        <f>'10.06.2016'!K93+'21.06.2016'!I91</f>
        <v>157366.85999999999</v>
      </c>
    </row>
    <row r="4" spans="1:5">
      <c r="A4" t="s">
        <v>50</v>
      </c>
      <c r="E4" s="14">
        <f>'10.06.2016'!K127+'21.06.2016'!I182</f>
        <v>82568.399999999994</v>
      </c>
    </row>
    <row r="5" spans="1:5">
      <c r="A5" t="s">
        <v>30</v>
      </c>
      <c r="E5" s="39">
        <f>SUM(E2:E4)</f>
        <v>443036.89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Реальные платежи</vt:lpstr>
      <vt:lpstr>10.06.2016</vt:lpstr>
      <vt:lpstr>21.06.2016</vt:lpstr>
      <vt:lpstr>К выплате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</dc:creator>
  <cp:lastModifiedBy>Романенко</cp:lastModifiedBy>
  <dcterms:created xsi:type="dcterms:W3CDTF">2019-11-17T14:51:21Z</dcterms:created>
  <dcterms:modified xsi:type="dcterms:W3CDTF">2019-11-24T16:42:03Z</dcterms:modified>
</cp:coreProperties>
</file>